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Výměna střešní krytiny - smuteční síň\TISK\"/>
    </mc:Choice>
  </mc:AlternateContent>
  <xr:revisionPtr revIDLastSave="0" documentId="8_{BD06ABF7-C94C-4095-B01B-636BA4FFF490}" xr6:coauthVersionLast="45" xr6:coauthVersionMax="45" xr10:uidLastSave="{00000000-0000-0000-0000-000000000000}"/>
  <bookViews>
    <workbookView xWindow="-2314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Pol'!$A$1:$X$109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08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I14" i="12" s="1"/>
  <c r="K15" i="12"/>
  <c r="K14" i="12" s="1"/>
  <c r="O15" i="12"/>
  <c r="Q15" i="12"/>
  <c r="Q14" i="12" s="1"/>
  <c r="V15" i="12"/>
  <c r="V14" i="12" s="1"/>
  <c r="G16" i="12"/>
  <c r="I16" i="12"/>
  <c r="K16" i="12"/>
  <c r="M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O14" i="12" s="1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7" i="12"/>
  <c r="I27" i="12"/>
  <c r="K27" i="12"/>
  <c r="M27" i="12"/>
  <c r="O27" i="12"/>
  <c r="Q27" i="12"/>
  <c r="V27" i="12"/>
  <c r="G30" i="12"/>
  <c r="M30" i="12" s="1"/>
  <c r="I30" i="12"/>
  <c r="K30" i="12"/>
  <c r="O30" i="12"/>
  <c r="Q30" i="12"/>
  <c r="V30" i="12"/>
  <c r="G32" i="12"/>
  <c r="M32" i="12" s="1"/>
  <c r="I32" i="12"/>
  <c r="K32" i="12"/>
  <c r="O32" i="12"/>
  <c r="Q32" i="12"/>
  <c r="V32" i="12"/>
  <c r="G33" i="12"/>
  <c r="I33" i="12"/>
  <c r="K33" i="12"/>
  <c r="M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K38" i="12"/>
  <c r="V38" i="12"/>
  <c r="G39" i="12"/>
  <c r="I39" i="12"/>
  <c r="I38" i="12" s="1"/>
  <c r="K39" i="12"/>
  <c r="M39" i="12"/>
  <c r="O39" i="12"/>
  <c r="Q39" i="12"/>
  <c r="Q38" i="12" s="1"/>
  <c r="V39" i="12"/>
  <c r="G40" i="12"/>
  <c r="G38" i="12" s="1"/>
  <c r="I40" i="12"/>
  <c r="K40" i="12"/>
  <c r="O40" i="12"/>
  <c r="O38" i="12" s="1"/>
  <c r="Q40" i="12"/>
  <c r="V40" i="12"/>
  <c r="G41" i="12"/>
  <c r="I41" i="12"/>
  <c r="K41" i="12"/>
  <c r="M41" i="12"/>
  <c r="O41" i="12"/>
  <c r="Q41" i="12"/>
  <c r="V41" i="12"/>
  <c r="G44" i="12"/>
  <c r="I44" i="12"/>
  <c r="I43" i="12" s="1"/>
  <c r="K44" i="12"/>
  <c r="M44" i="12"/>
  <c r="O44" i="12"/>
  <c r="Q44" i="12"/>
  <c r="Q43" i="12" s="1"/>
  <c r="V44" i="12"/>
  <c r="G45" i="12"/>
  <c r="G43" i="12" s="1"/>
  <c r="I45" i="12"/>
  <c r="K45" i="12"/>
  <c r="O45" i="12"/>
  <c r="O43" i="12" s="1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K43" i="12" s="1"/>
  <c r="O47" i="12"/>
  <c r="Q47" i="12"/>
  <c r="V47" i="12"/>
  <c r="V43" i="12" s="1"/>
  <c r="G48" i="12"/>
  <c r="I48" i="12"/>
  <c r="K48" i="12"/>
  <c r="M48" i="12"/>
  <c r="O48" i="12"/>
  <c r="Q48" i="12"/>
  <c r="V48" i="12"/>
  <c r="G50" i="12"/>
  <c r="G51" i="12"/>
  <c r="I51" i="12"/>
  <c r="I50" i="12" s="1"/>
  <c r="K51" i="12"/>
  <c r="M51" i="12"/>
  <c r="O51" i="12"/>
  <c r="Q51" i="12"/>
  <c r="Q50" i="12" s="1"/>
  <c r="V51" i="12"/>
  <c r="G53" i="12"/>
  <c r="M53" i="12" s="1"/>
  <c r="I53" i="12"/>
  <c r="K53" i="12"/>
  <c r="K50" i="12" s="1"/>
  <c r="O53" i="12"/>
  <c r="Q53" i="12"/>
  <c r="V53" i="12"/>
  <c r="V50" i="12" s="1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O50" i="12" s="1"/>
  <c r="Q57" i="12"/>
  <c r="V57" i="12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4" i="12"/>
  <c r="I84" i="12"/>
  <c r="I83" i="12" s="1"/>
  <c r="K84" i="12"/>
  <c r="M84" i="12"/>
  <c r="O84" i="12"/>
  <c r="Q84" i="12"/>
  <c r="Q83" i="12" s="1"/>
  <c r="V84" i="12"/>
  <c r="G85" i="12"/>
  <c r="G83" i="12" s="1"/>
  <c r="I85" i="12"/>
  <c r="K85" i="12"/>
  <c r="O85" i="12"/>
  <c r="O83" i="12" s="1"/>
  <c r="Q85" i="12"/>
  <c r="V85" i="12"/>
  <c r="G86" i="12"/>
  <c r="I86" i="12"/>
  <c r="K86" i="12"/>
  <c r="M86" i="12"/>
  <c r="O86" i="12"/>
  <c r="Q86" i="12"/>
  <c r="V86" i="12"/>
  <c r="G87" i="12"/>
  <c r="M87" i="12" s="1"/>
  <c r="I87" i="12"/>
  <c r="K87" i="12"/>
  <c r="K83" i="12" s="1"/>
  <c r="O87" i="12"/>
  <c r="Q87" i="12"/>
  <c r="V87" i="12"/>
  <c r="V83" i="12" s="1"/>
  <c r="G90" i="12"/>
  <c r="G89" i="12" s="1"/>
  <c r="I90" i="12"/>
  <c r="K90" i="12"/>
  <c r="K89" i="12" s="1"/>
  <c r="O90" i="12"/>
  <c r="O89" i="12" s="1"/>
  <c r="Q90" i="12"/>
  <c r="V90" i="12"/>
  <c r="V89" i="12" s="1"/>
  <c r="G91" i="12"/>
  <c r="I91" i="12"/>
  <c r="I89" i="12" s="1"/>
  <c r="K91" i="12"/>
  <c r="M91" i="12"/>
  <c r="O91" i="12"/>
  <c r="Q91" i="12"/>
  <c r="Q89" i="12" s="1"/>
  <c r="V91" i="12"/>
  <c r="G93" i="12"/>
  <c r="I93" i="12"/>
  <c r="I92" i="12" s="1"/>
  <c r="K93" i="12"/>
  <c r="M93" i="12"/>
  <c r="O93" i="12"/>
  <c r="Q93" i="12"/>
  <c r="Q92" i="12" s="1"/>
  <c r="V93" i="12"/>
  <c r="G94" i="12"/>
  <c r="G92" i="12" s="1"/>
  <c r="I94" i="12"/>
  <c r="K94" i="12"/>
  <c r="O94" i="12"/>
  <c r="O92" i="12" s="1"/>
  <c r="Q94" i="12"/>
  <c r="V94" i="12"/>
  <c r="G95" i="12"/>
  <c r="I95" i="12"/>
  <c r="K95" i="12"/>
  <c r="M95" i="12"/>
  <c r="O95" i="12"/>
  <c r="Q95" i="12"/>
  <c r="V95" i="12"/>
  <c r="G96" i="12"/>
  <c r="M96" i="12" s="1"/>
  <c r="I96" i="12"/>
  <c r="K96" i="12"/>
  <c r="K92" i="12" s="1"/>
  <c r="O96" i="12"/>
  <c r="Q96" i="12"/>
  <c r="V96" i="12"/>
  <c r="V92" i="12" s="1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G100" i="12"/>
  <c r="M100" i="12" s="1"/>
  <c r="M99" i="12" s="1"/>
  <c r="I100" i="12"/>
  <c r="K100" i="12"/>
  <c r="K99" i="12" s="1"/>
  <c r="O100" i="12"/>
  <c r="O99" i="12" s="1"/>
  <c r="Q100" i="12"/>
  <c r="V100" i="12"/>
  <c r="V99" i="12" s="1"/>
  <c r="G101" i="12"/>
  <c r="I101" i="12"/>
  <c r="K101" i="12"/>
  <c r="M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I103" i="12"/>
  <c r="I99" i="12" s="1"/>
  <c r="K103" i="12"/>
  <c r="M103" i="12"/>
  <c r="O103" i="12"/>
  <c r="Q103" i="12"/>
  <c r="Q99" i="12" s="1"/>
  <c r="V103" i="12"/>
  <c r="K104" i="12"/>
  <c r="V104" i="12"/>
  <c r="G105" i="12"/>
  <c r="I105" i="12"/>
  <c r="I104" i="12" s="1"/>
  <c r="K105" i="12"/>
  <c r="M105" i="12"/>
  <c r="O105" i="12"/>
  <c r="Q105" i="12"/>
  <c r="Q104" i="12" s="1"/>
  <c r="V105" i="12"/>
  <c r="G106" i="12"/>
  <c r="G104" i="12" s="1"/>
  <c r="I106" i="12"/>
  <c r="K106" i="12"/>
  <c r="O106" i="12"/>
  <c r="O104" i="12" s="1"/>
  <c r="Q106" i="12"/>
  <c r="V106" i="12"/>
  <c r="AE108" i="12"/>
  <c r="AF108" i="12"/>
  <c r="I20" i="1"/>
  <c r="I19" i="1"/>
  <c r="I18" i="1"/>
  <c r="I17" i="1"/>
  <c r="I16" i="1"/>
  <c r="F43" i="1"/>
  <c r="G23" i="1" s="1"/>
  <c r="G43" i="1"/>
  <c r="G25" i="1" s="1"/>
  <c r="H43" i="1"/>
  <c r="I42" i="1"/>
  <c r="I41" i="1"/>
  <c r="I39" i="1"/>
  <c r="I43" i="1" s="1"/>
  <c r="I60" i="1" l="1"/>
  <c r="J59" i="1" s="1"/>
  <c r="A27" i="1"/>
  <c r="M38" i="12"/>
  <c r="M50" i="12"/>
  <c r="M14" i="12"/>
  <c r="G14" i="12"/>
  <c r="M106" i="12"/>
  <c r="M104" i="12" s="1"/>
  <c r="G99" i="12"/>
  <c r="M94" i="12"/>
  <c r="M92" i="12" s="1"/>
  <c r="M90" i="12"/>
  <c r="M89" i="12" s="1"/>
  <c r="M85" i="12"/>
  <c r="M83" i="12" s="1"/>
  <c r="M45" i="12"/>
  <c r="M43" i="12" s="1"/>
  <c r="M40" i="12"/>
  <c r="J42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53" i="1" l="1"/>
  <c r="J55" i="1"/>
  <c r="J54" i="1"/>
  <c r="J58" i="1"/>
  <c r="J57" i="1"/>
  <c r="J56" i="1"/>
  <c r="J52" i="1"/>
  <c r="J51" i="1"/>
  <c r="J50" i="1"/>
  <c r="A28" i="1"/>
  <c r="G28" i="1"/>
  <c r="G27" i="1" s="1"/>
  <c r="G29" i="1" s="1"/>
  <c r="J6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21B719E8-8E19-4F52-A979-470F98F2995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4B7E1FC-C656-4A83-9342-AD3C925656F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<sst xmlns="http://schemas.openxmlformats.org/spreadsheetml/2006/main" count="789" uniqueCount="297">
  <si>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</si>
  <si>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</si>
  <si>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</si>
  <si>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</si>
  <si>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</si>
  <si>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</si>
  <si>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</si>
  <si>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</si>
  <si>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</si>
  <si>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</si>
  <si>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</si>
  <si>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</si>
  <si>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</si>
  <si>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</si>
  <si>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</si>
  <si>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</si>
  <si>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</si>
  <si>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</si>
  <si>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</si>
  <si>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</si>
  <si>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</si>
  <si>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</si>
  <si>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</si>
  <si>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</si>
  <si>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</si>
  <si>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</si>
  <si>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</si>
  <si>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</si>
  <si>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</si>
  <si>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</si>
  <si>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</si>
  <si>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</si>
  <si>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</si>
  <si>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</si>
  <si>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</si>
  <si>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</si>
  <si>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</si>
  <si>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</si>
  <si>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</si>
  <si>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</si>
  <si>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</si>
  <si>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</si>
  <si>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</si>
  <si>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</si>
  <si>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Oprava střešního pláště -1</t>
  </si>
  <si>
    <t>SO01</t>
  </si>
  <si>
    <t>Oprava střešního pláště</t>
  </si>
  <si>
    <t>Objekt:</t>
  </si>
  <si>
    <t>Rozpočet:</t>
  </si>
  <si>
    <t>B0021/2020</t>
  </si>
  <si>
    <t xml:space="preserve">Č.P.3515 Nové Dvory-Podhůří - Oprava střešního pláště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</si>
  <si>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</si>
  <si>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</si>
  <si>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</si>
  <si>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</si>
  <si>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</si>
  <si>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</si>
  <si>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</si>
  <si>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</si>
  <si>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</si>
  <si>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</si>
  <si>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Rekapitulace dílů</t>
  </si>
  <si>
    <t>Typ dílu</t>
  </si>
  <si>
    <t>94</t>
  </si>
  <si>
    <t>Lešení a stavební výtahy</t>
  </si>
  <si>
    <t>712</t>
  </si>
  <si>
    <t>Povlakové krytiny</t>
  </si>
  <si>
    <t>721</t>
  </si>
  <si>
    <t>Vnitřní kanalizace</t>
  </si>
  <si>
    <t>762</t>
  </si>
  <si>
    <t>Konstrukce tesařské</t>
  </si>
  <si>
    <t>764</t>
  </si>
  <si>
    <t>Konstrukce klempířské</t>
  </si>
  <si>
    <t>765</t>
  </si>
  <si>
    <t>Krytiny tvrdé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</si>
  <si>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</si>
  <si>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</si>
  <si>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</si>
  <si>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</si>
  <si>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</si>
  <si>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</si>
  <si>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</si>
  <si>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</si>
  <si>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</si>
  <si>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</si>
  <si>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</si>
  <si>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</si>
  <si>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</si>
  <si>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</si>
  <si>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</si>
  <si>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</si>
  <si>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</si>
  <si>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</si>
  <si>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</si>
  <si>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</si>
  <si>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</si>
  <si>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</si>
  <si>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</si>
  <si>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</si>
  <si>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</si>
  <si>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</si>
  <si>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</si>
  <si>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</si>
  <si>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</si>
  <si>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</si>
  <si>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</si>
  <si>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</si>
  <si>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</si>
  <si>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</si>
  <si>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</si>
  <si>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941941032R00</t>
  </si>
  <si>
    <t>Montáž lešení lehkého pracovního řadového s podlahami šířky od 0,80 do 1,00 m, výšky přes 10 do 30 m</t>
  </si>
  <si>
    <t>m2</t>
  </si>
  <si>
    <t>800-3</t>
  </si>
  <si>
    <t>RTS 21/ I</t>
  </si>
  <si>
    <t>RTS 20/ II</t>
  </si>
  <si>
    <t>Práce</t>
  </si>
  <si>
    <t>POL1_</t>
  </si>
  <si>
    <t>včetně kotvení</t>
  </si>
  <si>
    <t>SPI</t>
  </si>
  <si>
    <t>941941192R00</t>
  </si>
  <si>
    <t>Montáž lešení lehkého pracovního řadového s podlahami příplatek za každý další i započatý měsíc použití lešení_x000D_
 šířky šířky od 0,80 do 1,00 m a výšky přes 10 do 30 m</t>
  </si>
  <si>
    <t>941941832R00</t>
  </si>
  <si>
    <t>Demontáž lešení lehkého řadového s podlahami šířky od 0,8 do 1 m, výšky přes 10 do 30 m</t>
  </si>
  <si>
    <t>711111001RZ2</t>
  </si>
  <si>
    <t>Provedení izolace proti zemní vlhkosti natěradly za studena na ploše vodorovné nátěrem penetračním, 1 x nátěr, včetně dodávky penetračního laku ALP-M</t>
  </si>
  <si>
    <t>800-711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</si>
  <si>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</si>
  <si>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</si>
  <si>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711130101R00</t>
  </si>
  <si>
    <t>Odstranění izolace proti vodě - pásy na sucho vodorovné, 1 vrstva</t>
  </si>
  <si>
    <t>711141559R00</t>
  </si>
  <si>
    <t xml:space="preserve">Provedení izolace proti zemní vlhkosti pásy přitavením vodorovná, 1 vrstva, bez dodávky izolačních pásů,  </t>
  </si>
  <si>
    <t>711142559RT1</t>
  </si>
  <si>
    <t xml:space="preserve">Provedení izolace proti zemní vlhkosti pásy přitavením svislá, 1 vrstva, bez dodávky izolačních pásů,  </t>
  </si>
  <si>
    <t>711140202R00</t>
  </si>
  <si>
    <t>Odstranění izolace proti vodě - pásy přitavením svislé, 2 vrstvy</t>
  </si>
  <si>
    <t>712300833RT3</t>
  </si>
  <si>
    <t>Odstranění povlakové krytiny a mechu na střechách plochých do 10° povlakové krytiny_x000D_
 třívrstvé, z ploch jednotlivě přes 20 m</t>
  </si>
  <si>
    <t>712300834R00</t>
  </si>
  <si>
    <t xml:space="preserve">Odstranění povlakové krytiny a mechu na střechách plochých do 10° povlakové krytiny_x000D_
 každé další vrstvy,  </t>
  </si>
  <si>
    <t>712371801RT1</t>
  </si>
  <si>
    <t xml:space="preserve">Povlakové krytiny střech do 10° termoplasty volně položené,  ,  , bez dodávky fólie,  </t>
  </si>
  <si>
    <t>712378006R00</t>
  </si>
  <si>
    <t>Povlakové krytiny střech do 10° termoplasty Doplňkové konstrukce k povlakovým krytinám z fólií rohová lišta vnější, RŠ 100 mm, z pozinkovaného plechu s povrchovou úpravou PVC</t>
  </si>
  <si>
    <t>m</t>
  </si>
  <si>
    <t/>
  </si>
  <si>
    <t xml:space="preserve"> včetně dodávek výrobků</t>
  </si>
  <si>
    <t>712378007R00</t>
  </si>
  <si>
    <t>Povlakové krytiny střech do 10° termoplasty Doplňkové konstrukce k povlakovým krytinám z fólií rohová lišta vnitřní, RŠ 100 mm, z pozinkovaného plechu s povrchovou úpravou PVC</t>
  </si>
  <si>
    <t>712871801R00</t>
  </si>
  <si>
    <t>Samostatné vytažení izolačního povlaku termoplasty 1 vrstva, materiál ve specifikaci, bez rozlišení tloušťky fólie</t>
  </si>
  <si>
    <t>na konstrukce převyšující úroveň střechy,</t>
  </si>
  <si>
    <t>712378005RV1</t>
  </si>
  <si>
    <t>K10 Stěnová lišta vyhnutá VIPLANYL RŠ 190 mm + stěnový pásek</t>
  </si>
  <si>
    <t>Vlastní</t>
  </si>
  <si>
    <t>Indiv</t>
  </si>
  <si>
    <t>764-01</t>
  </si>
  <si>
    <t>Ochranná mřížka okapní  1000/60 černá</t>
  </si>
  <si>
    <t xml:space="preserve">m     </t>
  </si>
  <si>
    <t>Kalkul</t>
  </si>
  <si>
    <t>28322204R</t>
  </si>
  <si>
    <t>fólie izolační střešní hydroizolační; tloušťka 1,50 mm; plošná hmotnost 1 950 g/m2; mPVC; kašírování polyesterová vložka; µ = 22000,0</t>
  </si>
  <si>
    <t>SPCM</t>
  </si>
  <si>
    <t>Specifikace</t>
  </si>
  <si>
    <t>POL3_</t>
  </si>
  <si>
    <t>62857038R</t>
  </si>
  <si>
    <t>pás izolační z modifikovaného asfaltu barva podzimní hnědá; natavitelný; nosná vložka polyesterové rouno; horní strana posyp - břidlice; spodní strana odtavovací fólie; tl. 4,2 mm</t>
  </si>
  <si>
    <t>998712202R00</t>
  </si>
  <si>
    <t>Přesun hmot pro povlakové krytiny v objektech výšky přes 6 do 12 m</t>
  </si>
  <si>
    <t>Přesun hmot</t>
  </si>
  <si>
    <t>POL7_</t>
  </si>
  <si>
    <t>50 m vodorovně</t>
  </si>
  <si>
    <t>721210822R00</t>
  </si>
  <si>
    <t>Demontáž vpusti střešní , DN 100</t>
  </si>
  <si>
    <t>kus</t>
  </si>
  <si>
    <t>800-721</t>
  </si>
  <si>
    <t>721231211RT2</t>
  </si>
  <si>
    <t>Střešní vtoky vtok střešní sanační v povlakové krytině, střecha bez tepelné izolace, D 75 mm, včetně dodávky materiálu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</si>
  <si>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</si>
  <si>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</si>
  <si>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</si>
  <si>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>762341210RT2</t>
  </si>
  <si>
    <t>Montáž bednění střech rovných o sklonu do 60° z prken hrubých na sraz tloušťky do 32 mm včetně vyřezání otvorů , včetně dodávky prken tloušťky 24 mm</t>
  </si>
  <si>
    <t>800-762</t>
  </si>
  <si>
    <t>762342203RT4</t>
  </si>
  <si>
    <t>Montáž laťování střech o sklonu do 60° při vzdálenost latí přes 220 do 360 mm, včetně dodávky latí 40/60 mm</t>
  </si>
  <si>
    <t>762341811R00</t>
  </si>
  <si>
    <t>Demontáž bednění a laťování bednění střech rovných, obloukových, o sklonu do 60 stupňů včetně všech nadstřešních konstrukcí z prken hrubých</t>
  </si>
  <si>
    <t>765799231R00</t>
  </si>
  <si>
    <t>Montáž ostatních konstrukcí na střeše montáž kontralaťování při vzdálenosti latí do 1 m</t>
  </si>
  <si>
    <t>800-765</t>
  </si>
  <si>
    <t>998762202R00</t>
  </si>
  <si>
    <t>Přesun hmot pro konstrukce tesařské v objektech výšky do 12 m</t>
  </si>
  <si>
    <t>764430220R00</t>
  </si>
  <si>
    <t>Oplechování zdí a nadezdívek z pozinkovaného plechu výroba a montáž _x000D_
 rš 330 mm</t>
  </si>
  <si>
    <t>800-764</t>
  </si>
  <si>
    <t>včetně rohů</t>
  </si>
  <si>
    <t>764816420R00</t>
  </si>
  <si>
    <t xml:space="preserve">Oplechování  okapnice, z lakovaného pozinkovaného plechu, rš 200 mm, dodávka a montáž </t>
  </si>
  <si>
    <t>včetně zhotovení rohů, spojů a dilatací</t>
  </si>
  <si>
    <t>764817125RT2</t>
  </si>
  <si>
    <t>Oplechování  zdí (atik), z lakovaného pozinkovaného plechu, rš 250 mm, dodávka + montáž lepením</t>
  </si>
  <si>
    <t>764817133RT2</t>
  </si>
  <si>
    <t>Oplechování  zdí (atik), z lakovaného pozinkovaného plechu, rš 330 mm, dodávka + montáž lepením</t>
  </si>
  <si>
    <t>764819212R00</t>
  </si>
  <si>
    <t>Odpadní trouby kruhové, průměr 100 mm, z lakovaného pozinkovaného plechu,  , dodávka a montáž</t>
  </si>
  <si>
    <t>764819213R00</t>
  </si>
  <si>
    <t>Odpadní trouby kruhové, průměr 120 mm, z lakovaného pozinkovaného plechu,  , dodávka a montáž</t>
  </si>
  <si>
    <t>764815212R00</t>
  </si>
  <si>
    <t>Žlaby podokapní půlkruhové, z lakovaného pozinkovaného plechu, rš 330 mm, dodávka a montáž</t>
  </si>
  <si>
    <t>včetně háků, čel, rohů, rovných hrdel a dilatací</t>
  </si>
  <si>
    <t>764815215R00</t>
  </si>
  <si>
    <t>Žlaby podokapní půlkruhové, z lakovaného pozinkovaného plechu, rš 400 mm, dodávka a montáž</t>
  </si>
  <si>
    <t>764815810R00</t>
  </si>
  <si>
    <t>Ostatní prvky ke žlabům a odpadním troubám kotlík žlabový oválného tvaru o rozměru 310/100 mm, z lakovaného pozinkovaného plechu,  , dodávka a montáž</t>
  </si>
  <si>
    <t>764919931R00</t>
  </si>
  <si>
    <t>Ostatní prvky ke střechám hřeben střechy, z lakovaného pozinkovaného plechu,  , montáž</t>
  </si>
  <si>
    <t>764323820R00</t>
  </si>
  <si>
    <t xml:space="preserve">Demontáž oplechování okapů na střechách s živičnou (fóliovou) krytinou, rš 250 mm,  </t>
  </si>
  <si>
    <t>764352811R00</t>
  </si>
  <si>
    <t>Demontáž žlabů podokapních půlkruhových rovných, rš 330 mm, sklonu přes 30 do 45°</t>
  </si>
  <si>
    <t>764352821R00</t>
  </si>
  <si>
    <t>Demontáž žlabů podokapních půlkruhových rovných, rš 400 a 500 mm, sklonu přes 30 do 45°</t>
  </si>
  <si>
    <t>764359811R00</t>
  </si>
  <si>
    <t>Demontáž žlabů kotlíku kónického,  , sklonu přes 30 do 45°</t>
  </si>
  <si>
    <t>764430840R00</t>
  </si>
  <si>
    <t>Demontáž oplechování zdí a nadezdívek rš od 330 do 500 mm</t>
  </si>
  <si>
    <t>764453875R00</t>
  </si>
  <si>
    <t>Demontáž odpadních trub nebo součástí odskoků, o straně nebo průměru 120, 150 a 200 mm</t>
  </si>
  <si>
    <t>764454801R00</t>
  </si>
  <si>
    <t>Demontáž odpadních trub nebo součástí trub kruhových , o průměru 75 a 100 mm</t>
  </si>
  <si>
    <t>764454802R00</t>
  </si>
  <si>
    <t>Demontáž odpadních trub nebo součástí trub kruhových , o průměru 120 mm</t>
  </si>
  <si>
    <t>764456852R00</t>
  </si>
  <si>
    <t>Demontáž odpadních trub nebo součástí kolen výtokových kruhových, o průměru 75 a 100 mm</t>
  </si>
  <si>
    <t>767392112R00</t>
  </si>
  <si>
    <t>Montáž krytiny střech plechem tvarovaným šroubováním</t>
  </si>
  <si>
    <t>800-767</t>
  </si>
  <si>
    <t>764816420RV1</t>
  </si>
  <si>
    <t>K03 OP 170Okapnice z lakovaného Pz plechu, rš 265 mm</t>
  </si>
  <si>
    <t>764919597RV1</t>
  </si>
  <si>
    <t>K06 Kotlík žlabový oválny z lak. Pz plechu 400/125</t>
  </si>
  <si>
    <t>553453098R</t>
  </si>
  <si>
    <t>šablona ocelový plech; povrch polyester, lesk; tl. povrch. úpravy 25 µm; š = 1 100 mm; tl = 0,5 mm</t>
  </si>
  <si>
    <t>553453300R</t>
  </si>
  <si>
    <t>hřebenáč ocelový plech; tl. 0,5 mm; l = 1 980 mm</t>
  </si>
  <si>
    <t>998764202R00</t>
  </si>
  <si>
    <t>Přesun hmot pro konstrukce klempířské v objektech výšky do 12 m</t>
  </si>
  <si>
    <t>765311723R00</t>
  </si>
  <si>
    <t xml:space="preserve">Krytina pálená doplňky drážková i bobrovka, větrací pás okapní 500/10 cm plastový,  </t>
  </si>
  <si>
    <t>765361810R00</t>
  </si>
  <si>
    <t>Demontáž šindelové krytiny do suti</t>
  </si>
  <si>
    <t>765901122R00</t>
  </si>
  <si>
    <t xml:space="preserve">Fólie parotěsné, difúzní a vodotěsné Fólie podstřešní difuzní na krokve,  </t>
  </si>
  <si>
    <t>998765202R00</t>
  </si>
  <si>
    <t>Přesun hmot pro krytiny tvrdé v objektech výšky do 12 m</t>
  </si>
  <si>
    <t>M21000001</t>
  </si>
  <si>
    <t>Demontáž střešní části hromosvodu</t>
  </si>
  <si>
    <t xml:space="preserve">soubor </t>
  </si>
  <si>
    <t>M21000002</t>
  </si>
  <si>
    <t>Dodávka a montáž střešní částí hromosvodu</t>
  </si>
  <si>
    <t>979011111R00</t>
  </si>
  <si>
    <t>Svislá doprava suti a vybouraných hmot za prvé podlaží nad nebo pod základním podlažím</t>
  </si>
  <si>
    <t>t</t>
  </si>
  <si>
    <t>801-3</t>
  </si>
  <si>
    <t>Přesun suti</t>
  </si>
  <si>
    <t>POL8_</t>
  </si>
  <si>
    <t>979081111RT3</t>
  </si>
  <si>
    <t>Odvoz suti a vybouraných hmot na skládku do 1 km</t>
  </si>
  <si>
    <t>979081121RT3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</si>
  <si>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</si>
  <si>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</si>
  <si>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</si>
  <si>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</si>
  <si>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</si>
  <si>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979990121R00</t>
  </si>
  <si>
    <t>Poplatek za skládku asfaltové pásy, skupina 17 03 02 z Katalogu odpadů</t>
  </si>
  <si>
    <t>005121010R</t>
  </si>
  <si>
    <t>Vybudování zařízení staveniště</t>
  </si>
  <si>
    <t>Soubor</t>
  </si>
  <si>
    <t>VRN</t>
  </si>
  <si>
    <t>POL99_2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</si>
  <si>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</si>
  <si>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</si>
  <si>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</si>
  <si>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</si>
  <si>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</si>
  <si>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</si>
  <si>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POL99_1</t>
  </si>
  <si>
    <t>004111020R</t>
  </si>
  <si>
    <t xml:space="preserve">Vypracování projektové dokumentace </t>
  </si>
  <si>
    <t>POL99_8</t>
  </si>
  <si>
    <t>005211080R</t>
  </si>
  <si>
    <t xml:space="preserve">Bezpečnostní a hygienická opatření na staveništi 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</si>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</sst>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r6cYTVRWfJhattHjUvxV1PKO16+9Z39NE4av6cOOuyYGqmim5KJmkl6ritbcjcHSPnDVn4hV5ImEbgTepiQCQ==" saltValue="3ppSdNxSs0TW/G2v2Q5b6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3"/>
  <sheetViews>
    <sheetView showGridLines="0" topLeftCell="B20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2353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SUMIF(F50:F59,A16,I50:I59)+SUMIF(F50:F59,"PSU",I50:I59)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SUMIF(F50:F59,A17,I50:I59)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SUMIF(F50:F59,A18,I50:I59)</f>
        <v>0</v>
      </c>
      <c r="J18" s="85"/>
    </row>
    <row r="19" spans="1:10" ht="23.25" customHeight="1" x14ac:dyDescent="0.25">
      <c r="A19" s="201" t="s">
        <v>80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SUMIF(F50:F59,A19,I50:I59)</f>
        <v>0</v>
      </c>
      <c r="J19" s="85"/>
    </row>
    <row r="20" spans="1:10" ht="23.25" customHeight="1" x14ac:dyDescent="0.25">
      <c r="A20" s="201" t="s">
        <v>81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SUMIF(F50:F59,A20,I50:I59)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1" t="s">
        <v>23</v>
      </c>
      <c r="C28" s="172"/>
      <c r="D28" s="172"/>
      <c r="E28" s="173"/>
      <c r="F28" s="174"/>
      <c r="G28" s="175">
        <f>A27</f>
        <v>0</v>
      </c>
      <c r="H28" s="175"/>
      <c r="I28" s="175"/>
      <c r="J28" s="176" t="str">
        <f t="shared" si="0"/>
        <v>CZK</v>
      </c>
    </row>
    <row r="29" spans="1:10" ht="27.75" hidden="1" customHeight="1" thickBot="1" x14ac:dyDescent="0.3">
      <c r="A29" s="2"/>
      <c r="B29" s="171" t="s">
        <v>35</v>
      </c>
      <c r="C29" s="177"/>
      <c r="D29" s="177"/>
      <c r="E29" s="177"/>
      <c r="F29" s="178"/>
      <c r="G29" s="179">
        <f>ZakladDPHSni+DPHSni+ZakladDPHZakl+DPHZakl+Zaokrouhleni</f>
        <v>0</v>
      </c>
      <c r="H29" s="179"/>
      <c r="I29" s="179"/>
      <c r="J29" s="180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8" t="s">
        <v>1</v>
      </c>
      <c r="J38" s="149" t="s">
        <v>0</v>
      </c>
    </row>
    <row r="39" spans="1:10" ht="25.5" hidden="1" customHeight="1" x14ac:dyDescent="0.25">
      <c r="A39" s="139">
        <v>1</v>
      </c>
      <c r="B39" s="150" t="s">
        <v>57</v>
      </c>
      <c r="C39" s="151"/>
      <c r="D39" s="151"/>
      <c r="E39" s="151"/>
      <c r="F39" s="152">
        <f>'SO01 1 Pol'!AE108</f>
        <v>0</v>
      </c>
      <c r="G39" s="153">
        <f>'SO01 1 Pol'!AF108</f>
        <v>0</v>
      </c>
      <c r="H39" s="154"/>
      <c r="I39" s="155">
        <f>F39+G39+H39</f>
        <v>0</v>
      </c>
      <c r="J39" s="156" t="str">
        <f>IF(CenaCelkemVypocet=0,"",I39/CenaCelkemVypocet*100)</f>
        <v/>
      </c>
    </row>
    <row r="40" spans="1:10" ht="25.5" hidden="1" customHeight="1" x14ac:dyDescent="0.25">
      <c r="A40" s="139">
        <v>2</v>
      </c>
      <c r="B40" s="157"/>
      <c r="C40" s="158" t="s">
        <v>58</v>
      </c>
      <c r="D40" s="158"/>
      <c r="E40" s="158"/>
      <c r="F40" s="159"/>
      <c r="G40" s="160"/>
      <c r="H40" s="160"/>
      <c r="I40" s="161"/>
      <c r="J40" s="162"/>
    </row>
    <row r="41" spans="1:10" ht="25.5" hidden="1" customHeight="1" x14ac:dyDescent="0.25">
      <c r="A41" s="139">
        <v>2</v>
      </c>
      <c r="B41" s="157" t="s">
        <v>45</v>
      </c>
      <c r="C41" s="158" t="s">
        <v>46</v>
      </c>
      <c r="D41" s="158"/>
      <c r="E41" s="158"/>
      <c r="F41" s="159">
        <f>'SO01 1 Pol'!AE108</f>
        <v>0</v>
      </c>
      <c r="G41" s="160">
        <f>'SO01 1 Pol'!AF108</f>
        <v>0</v>
      </c>
      <c r="H41" s="160"/>
      <c r="I41" s="161">
        <f>F41+G41+H41</f>
        <v>0</v>
      </c>
      <c r="J41" s="162" t="str">
        <f>IF(CenaCelkemVypocet=0,"",I41/CenaCelkemVypocet*100)</f>
        <v/>
      </c>
    </row>
    <row r="42" spans="1:10" ht="25.5" hidden="1" customHeight="1" x14ac:dyDescent="0.25">
      <c r="A42" s="139">
        <v>3</v>
      </c>
      <c r="B42" s="163" t="s">
        <v>43</v>
      </c>
      <c r="C42" s="151" t="s">
        <v>44</v>
      </c>
      <c r="D42" s="151"/>
      <c r="E42" s="151"/>
      <c r="F42" s="164">
        <f>'SO01 1 Pol'!AE108</f>
        <v>0</v>
      </c>
      <c r="G42" s="154">
        <f>'SO01 1 Pol'!AF108</f>
        <v>0</v>
      </c>
      <c r="H42" s="154"/>
      <c r="I42" s="155">
        <f>F42+G42+H42</f>
        <v>0</v>
      </c>
      <c r="J42" s="156" t="str">
        <f>IF(CenaCelkemVypocet=0,"",I42/CenaCelkemVypocet*100)</f>
        <v/>
      </c>
    </row>
    <row r="43" spans="1:10" ht="25.5" hidden="1" customHeight="1" x14ac:dyDescent="0.25">
      <c r="A43" s="139"/>
      <c r="B43" s="165" t="s">
        <v>59</v>
      </c>
      <c r="C43" s="166"/>
      <c r="D43" s="166"/>
      <c r="E43" s="166"/>
      <c r="F43" s="167">
        <f>SUMIF(A39:A42,"=1",F39:F42)</f>
        <v>0</v>
      </c>
      <c r="G43" s="168">
        <f>SUMIF(A39:A42,"=1",G39:G42)</f>
        <v>0</v>
      </c>
      <c r="H43" s="168">
        <f>SUMIF(A39:A42,"=1",H39:H42)</f>
        <v>0</v>
      </c>
      <c r="I43" s="169">
        <f>SUMIF(A39:A42,"=1",I39:I42)</f>
        <v>0</v>
      </c>
      <c r="J43" s="170">
        <f>SUMIF(A39:A42,"=1",J39:J42)</f>
        <v>0</v>
      </c>
    </row>
    <row r="47" spans="1:10" ht="15.6" x14ac:dyDescent="0.3">
      <c r="B47" s="181" t="s">
        <v>61</v>
      </c>
    </row>
    <row r="49" spans="1:10" ht="25.5" customHeight="1" x14ac:dyDescent="0.25">
      <c r="A49" s="183"/>
      <c r="B49" s="186" t="s">
        <v>17</v>
      </c>
      <c r="C49" s="186" t="s">
        <v>5</v>
      </c>
      <c r="D49" s="187"/>
      <c r="E49" s="187"/>
      <c r="F49" s="188" t="s">
        <v>62</v>
      </c>
      <c r="G49" s="188"/>
      <c r="H49" s="188"/>
      <c r="I49" s="188" t="s">
        <v>29</v>
      </c>
      <c r="J49" s="188" t="s">
        <v>0</v>
      </c>
    </row>
    <row r="50" spans="1:10" ht="36.75" customHeight="1" x14ac:dyDescent="0.25">
      <c r="A50" s="184"/>
      <c r="B50" s="189" t="s">
        <v>63</v>
      </c>
      <c r="C50" s="190" t="s">
        <v>64</v>
      </c>
      <c r="D50" s="191"/>
      <c r="E50" s="191"/>
      <c r="F50" s="197" t="s">
        <v>24</v>
      </c>
      <c r="G50" s="198"/>
      <c r="H50" s="198"/>
      <c r="I50" s="198">
        <f>'SO01 1 Pol'!G8</f>
        <v>0</v>
      </c>
      <c r="J50" s="195" t="str">
        <f>IF(I60=0,"",I50/I60*100)</f>
        <v/>
      </c>
    </row>
    <row r="51" spans="1:10" ht="36.75" customHeight="1" x14ac:dyDescent="0.25">
      <c r="A51" s="184"/>
      <c r="B51" s="189" t="s">
        <v>65</v>
      </c>
      <c r="C51" s="190" t="s">
        <v>66</v>
      </c>
      <c r="D51" s="191"/>
      <c r="E51" s="191"/>
      <c r="F51" s="197" t="s">
        <v>25</v>
      </c>
      <c r="G51" s="198"/>
      <c r="H51" s="198"/>
      <c r="I51" s="198">
        <f>'SO01 1 Pol'!G14</f>
        <v>0</v>
      </c>
      <c r="J51" s="195" t="str">
        <f>IF(I60=0,"",I51/I60*100)</f>
        <v/>
      </c>
    </row>
    <row r="52" spans="1:10" ht="36.75" customHeight="1" x14ac:dyDescent="0.25">
      <c r="A52" s="184"/>
      <c r="B52" s="189" t="s">
        <v>67</v>
      </c>
      <c r="C52" s="190" t="s">
        <v>68</v>
      </c>
      <c r="D52" s="191"/>
      <c r="E52" s="191"/>
      <c r="F52" s="197" t="s">
        <v>25</v>
      </c>
      <c r="G52" s="198"/>
      <c r="H52" s="198"/>
      <c r="I52" s="198">
        <f>'SO01 1 Pol'!G38</f>
        <v>0</v>
      </c>
      <c r="J52" s="195" t="str">
        <f>IF(I60=0,"",I52/I60*100)</f>
        <v/>
      </c>
    </row>
    <row r="53" spans="1:10" ht="36.75" customHeight="1" x14ac:dyDescent="0.25">
      <c r="A53" s="184"/>
      <c r="B53" s="189" t="s">
        <v>69</v>
      </c>
      <c r="C53" s="190" t="s">
        <v>70</v>
      </c>
      <c r="D53" s="191"/>
      <c r="E53" s="191"/>
      <c r="F53" s="197" t="s">
        <v>25</v>
      </c>
      <c r="G53" s="198"/>
      <c r="H53" s="198"/>
      <c r="I53" s="198">
        <f>'SO01 1 Pol'!G43</f>
        <v>0</v>
      </c>
      <c r="J53" s="195" t="str">
        <f>IF(I60=0,"",I53/I60*100)</f>
        <v/>
      </c>
    </row>
    <row r="54" spans="1:10" ht="36.75" customHeight="1" x14ac:dyDescent="0.25">
      <c r="A54" s="184"/>
      <c r="B54" s="189" t="s">
        <v>71</v>
      </c>
      <c r="C54" s="190" t="s">
        <v>72</v>
      </c>
      <c r="D54" s="191"/>
      <c r="E54" s="191"/>
      <c r="F54" s="197" t="s">
        <v>25</v>
      </c>
      <c r="G54" s="198"/>
      <c r="H54" s="198"/>
      <c r="I54" s="198">
        <f>'SO01 1 Pol'!G50</f>
        <v>0</v>
      </c>
      <c r="J54" s="195" t="str">
        <f>IF(I60=0,"",I54/I60*100)</f>
        <v/>
      </c>
    </row>
    <row r="55" spans="1:10" ht="36.75" customHeight="1" x14ac:dyDescent="0.25">
      <c r="A55" s="184"/>
      <c r="B55" s="189" t="s">
        <v>73</v>
      </c>
      <c r="C55" s="190" t="s">
        <v>74</v>
      </c>
      <c r="D55" s="191"/>
      <c r="E55" s="191"/>
      <c r="F55" s="197" t="s">
        <v>25</v>
      </c>
      <c r="G55" s="198"/>
      <c r="H55" s="198"/>
      <c r="I55" s="198">
        <f>'SO01 1 Pol'!G83</f>
        <v>0</v>
      </c>
      <c r="J55" s="195" t="str">
        <f>IF(I60=0,"",I55/I60*100)</f>
        <v/>
      </c>
    </row>
    <row r="56" spans="1:10" ht="36.75" customHeight="1" x14ac:dyDescent="0.25">
      <c r="A56" s="184"/>
      <c r="B56" s="189" t="s">
        <v>75</v>
      </c>
      <c r="C56" s="190" t="s">
        <v>76</v>
      </c>
      <c r="D56" s="191"/>
      <c r="E56" s="191"/>
      <c r="F56" s="197" t="s">
        <v>26</v>
      </c>
      <c r="G56" s="198"/>
      <c r="H56" s="198"/>
      <c r="I56" s="198">
        <f>'SO01 1 Pol'!G89</f>
        <v>0</v>
      </c>
      <c r="J56" s="195" t="str">
        <f>IF(I60=0,"",I56/I60*100)</f>
        <v/>
      </c>
    </row>
    <row r="57" spans="1:10" ht="36.75" customHeight="1" x14ac:dyDescent="0.25">
      <c r="A57" s="184"/>
      <c r="B57" s="189" t="s">
        <v>77</v>
      </c>
      <c r="C57" s="190" t="s">
        <v>78</v>
      </c>
      <c r="D57" s="191"/>
      <c r="E57" s="191"/>
      <c r="F57" s="197" t="s">
        <v>79</v>
      </c>
      <c r="G57" s="198"/>
      <c r="H57" s="198"/>
      <c r="I57" s="198">
        <f>'SO01 1 Pol'!G92</f>
        <v>0</v>
      </c>
      <c r="J57" s="195" t="str">
        <f>IF(I60=0,"",I57/I60*100)</f>
        <v/>
      </c>
    </row>
    <row r="58" spans="1:10" ht="36.75" customHeight="1" x14ac:dyDescent="0.25">
      <c r="A58" s="184"/>
      <c r="B58" s="189" t="s">
        <v>80</v>
      </c>
      <c r="C58" s="190" t="s">
        <v>27</v>
      </c>
      <c r="D58" s="191"/>
      <c r="E58" s="191"/>
      <c r="F58" s="197" t="s">
        <v>80</v>
      </c>
      <c r="G58" s="198"/>
      <c r="H58" s="198"/>
      <c r="I58" s="198">
        <f>'SO01 1 Pol'!G99</f>
        <v>0</v>
      </c>
      <c r="J58" s="195" t="str">
        <f>IF(I60=0,"",I58/I60*100)</f>
        <v/>
      </c>
    </row>
    <row r="59" spans="1:10" ht="36.75" customHeight="1" x14ac:dyDescent="0.25">
      <c r="A59" s="184"/>
      <c r="B59" s="189" t="s">
        <v>81</v>
      </c>
      <c r="C59" s="190" t="s">
        <v>28</v>
      </c>
      <c r="D59" s="191"/>
      <c r="E59" s="191"/>
      <c r="F59" s="197" t="s">
        <v>81</v>
      </c>
      <c r="G59" s="198"/>
      <c r="H59" s="198"/>
      <c r="I59" s="198">
        <f>'SO01 1 Pol'!G104</f>
        <v>0</v>
      </c>
      <c r="J59" s="195" t="str">
        <f>IF(I60=0,"",I59/I60*100)</f>
        <v/>
      </c>
    </row>
    <row r="60" spans="1:10" ht="25.5" customHeight="1" x14ac:dyDescent="0.25">
      <c r="A60" s="185"/>
      <c r="B60" s="192" t="s">
        <v>1</v>
      </c>
      <c r="C60" s="193"/>
      <c r="D60" s="194"/>
      <c r="E60" s="194"/>
      <c r="F60" s="199"/>
      <c r="G60" s="200"/>
      <c r="H60" s="200"/>
      <c r="I60" s="200">
        <f>SUM(I50:I59)</f>
        <v>0</v>
      </c>
      <c r="J60" s="196">
        <f>SUM(J50:J59)</f>
        <v>0</v>
      </c>
    </row>
    <row r="61" spans="1:10" x14ac:dyDescent="0.25">
      <c r="F61" s="137"/>
      <c r="G61" s="137"/>
      <c r="H61" s="137"/>
      <c r="I61" s="137"/>
      <c r="J61" s="138"/>
    </row>
    <row r="62" spans="1:10" x14ac:dyDescent="0.25">
      <c r="F62" s="137"/>
      <c r="G62" s="137"/>
      <c r="H62" s="137"/>
      <c r="I62" s="137"/>
      <c r="J62" s="138"/>
    </row>
    <row r="63" spans="1:10" x14ac:dyDescent="0.25">
      <c r="F63" s="137"/>
      <c r="G63" s="137"/>
      <c r="H63" s="137"/>
      <c r="I63" s="137"/>
      <c r="J63" s="138"/>
    </row>
  </sheetData>
  <sheetProtection algorithmName="SHA-512" hashValue="XLiL7zvZfAWab75BFtiXrQf6u2LPFNyQpoUaDi3bDZoO80CEonyDW6dn41sUEWEsVjPrSwXH//78A3oHOgM2cg==" saltValue="NSvF2rJWNK+PHsfHYsIu1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nFy8BPJ4GqNv9tfa2KHum08HhvOtQn3vPDUIq40dsVV4RozU2z62zfcze5+neLP7x+RHjP9C/5tUGQOckGubZA==" saltValue="N84+yejVHqYev88ApihDT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62576-A95B-491C-BA56-080FAF6BB46A}">
  <sheetPr>
    <outlinePr summaryBelow="0"/>
  </sheetPr>
  <dimension ref="A1:BH5000"/>
  <sheetViews>
    <sheetView tabSelected="1" workbookViewId="0">
      <pane ySplit="7" topLeftCell="A77" activePane="bottomLeft" state="frozen"/>
      <selection pane="bottomLeft" activeCell="C79" sqref="C79"/>
    </sheetView>
  </sheetViews>
  <sheetFormatPr defaultRowHeight="13.2" outlineLevelRow="1" x14ac:dyDescent="0.25"/>
  <cols>
    <col min="1" max="1" width="3.44140625" customWidth="1"/>
    <col min="2" max="2" width="12.6640625" style="182" customWidth="1"/>
    <col min="3" max="3" width="63.33203125" style="18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02" t="s">
        <v>82</v>
      </c>
      <c r="B1" s="202"/>
      <c r="C1" s="202"/>
      <c r="D1" s="202"/>
      <c r="E1" s="202"/>
      <c r="F1" s="202"/>
      <c r="G1" s="202"/>
      <c r="AG1" t="s">
        <v>83</v>
      </c>
    </row>
    <row r="2" spans="1:60" ht="25.05" customHeight="1" x14ac:dyDescent="0.25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84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2" t="s">
        <v>84</v>
      </c>
      <c r="AG3" t="s">
        <v>85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86</v>
      </c>
    </row>
    <row r="5" spans="1:60" x14ac:dyDescent="0.25">
      <c r="D5" s="10"/>
    </row>
    <row r="6" spans="1:60" ht="39.6" x14ac:dyDescent="0.25">
      <c r="A6" s="213" t="s">
        <v>87</v>
      </c>
      <c r="B6" s="215" t="s">
        <v>88</v>
      </c>
      <c r="C6" s="215" t="s">
        <v>89</v>
      </c>
      <c r="D6" s="214" t="s">
        <v>90</v>
      </c>
      <c r="E6" s="213" t="s">
        <v>91</v>
      </c>
      <c r="F6" s="212" t="s">
        <v>92</v>
      </c>
      <c r="G6" s="213" t="s">
        <v>29</v>
      </c>
      <c r="H6" s="216" t="s">
        <v>30</v>
      </c>
      <c r="I6" s="216" t="s">
        <v>93</v>
      </c>
      <c r="J6" s="216" t="s">
        <v>31</v>
      </c>
      <c r="K6" s="216" t="s">
        <v>94</v>
      </c>
      <c r="L6" s="216" t="s">
        <v>95</v>
      </c>
      <c r="M6" s="216" t="s">
        <v>96</v>
      </c>
      <c r="N6" s="216" t="s">
        <v>97</v>
      </c>
      <c r="O6" s="216" t="s">
        <v>98</v>
      </c>
      <c r="P6" s="216" t="s">
        <v>99</v>
      </c>
      <c r="Q6" s="216" t="s">
        <v>100</v>
      </c>
      <c r="R6" s="216" t="s">
        <v>101</v>
      </c>
      <c r="S6" s="216" t="s">
        <v>102</v>
      </c>
      <c r="T6" s="216" t="s">
        <v>103</v>
      </c>
      <c r="U6" s="216" t="s">
        <v>104</v>
      </c>
      <c r="V6" s="216" t="s">
        <v>105</v>
      </c>
      <c r="W6" s="216" t="s">
        <v>106</v>
      </c>
      <c r="X6" s="216" t="s">
        <v>107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5">
      <c r="A8" s="231" t="s">
        <v>108</v>
      </c>
      <c r="B8" s="232" t="s">
        <v>63</v>
      </c>
      <c r="C8" s="255" t="s">
        <v>64</v>
      </c>
      <c r="D8" s="233"/>
      <c r="E8" s="234"/>
      <c r="F8" s="235"/>
      <c r="G8" s="235">
        <f>SUMIF(AG9:AG13,"&lt;&gt;NOR",G9:G13)</f>
        <v>0</v>
      </c>
      <c r="H8" s="235"/>
      <c r="I8" s="235">
        <f>SUM(I9:I13)</f>
        <v>0</v>
      </c>
      <c r="J8" s="235"/>
      <c r="K8" s="235">
        <f>SUM(K9:K13)</f>
        <v>0</v>
      </c>
      <c r="L8" s="235"/>
      <c r="M8" s="235">
        <f>SUM(M9:M13)</f>
        <v>0</v>
      </c>
      <c r="N8" s="235"/>
      <c r="O8" s="235">
        <f>SUM(O9:O13)</f>
        <v>14.27</v>
      </c>
      <c r="P8" s="235"/>
      <c r="Q8" s="235">
        <f>SUM(Q9:Q13)</f>
        <v>0</v>
      </c>
      <c r="R8" s="235"/>
      <c r="S8" s="235"/>
      <c r="T8" s="236"/>
      <c r="U8" s="230"/>
      <c r="V8" s="230">
        <f>SUM(V9:V13)</f>
        <v>173.87</v>
      </c>
      <c r="W8" s="230"/>
      <c r="X8" s="230"/>
      <c r="AG8" t="s">
        <v>109</v>
      </c>
    </row>
    <row r="9" spans="1:60" ht="20.399999999999999" outlineLevel="1" x14ac:dyDescent="0.25">
      <c r="A9" s="237">
        <v>1</v>
      </c>
      <c r="B9" s="238" t="s">
        <v>110</v>
      </c>
      <c r="C9" s="256" t="s">
        <v>111</v>
      </c>
      <c r="D9" s="239" t="s">
        <v>112</v>
      </c>
      <c r="E9" s="240">
        <v>743.01</v>
      </c>
      <c r="F9" s="241"/>
      <c r="G9" s="242">
        <f>ROUND(E9*F9,2)</f>
        <v>0</v>
      </c>
      <c r="H9" s="241"/>
      <c r="I9" s="242">
        <f>ROUND(E9*H9,2)</f>
        <v>0</v>
      </c>
      <c r="J9" s="241"/>
      <c r="K9" s="242">
        <f>ROUND(E9*J9,2)</f>
        <v>0</v>
      </c>
      <c r="L9" s="242">
        <v>21</v>
      </c>
      <c r="M9" s="242">
        <f>G9*(1+L9/100)</f>
        <v>0</v>
      </c>
      <c r="N9" s="242">
        <v>1.8380000000000001E-2</v>
      </c>
      <c r="O9" s="242">
        <f>ROUND(E9*N9,2)</f>
        <v>13.66</v>
      </c>
      <c r="P9" s="242">
        <v>0</v>
      </c>
      <c r="Q9" s="242">
        <f>ROUND(E9*P9,2)</f>
        <v>0</v>
      </c>
      <c r="R9" s="242" t="s">
        <v>113</v>
      </c>
      <c r="S9" s="242" t="s">
        <v>114</v>
      </c>
      <c r="T9" s="243" t="s">
        <v>115</v>
      </c>
      <c r="U9" s="228">
        <v>0.123</v>
      </c>
      <c r="V9" s="228">
        <f>ROUND(E9*U9,2)</f>
        <v>91.39</v>
      </c>
      <c r="W9" s="228"/>
      <c r="X9" s="228" t="s">
        <v>116</v>
      </c>
      <c r="Y9" s="217"/>
      <c r="Z9" s="217"/>
      <c r="AA9" s="217"/>
      <c r="AB9" s="217"/>
      <c r="AC9" s="217"/>
      <c r="AD9" s="217"/>
      <c r="AE9" s="217"/>
      <c r="AF9" s="217"/>
      <c r="AG9" s="217" t="s">
        <v>117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5">
      <c r="A10" s="224"/>
      <c r="B10" s="225"/>
      <c r="C10" s="257" t="s">
        <v>118</v>
      </c>
      <c r="D10" s="244"/>
      <c r="E10" s="244"/>
      <c r="F10" s="244"/>
      <c r="G10" s="244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28"/>
      <c r="Y10" s="217"/>
      <c r="Z10" s="217"/>
      <c r="AA10" s="217"/>
      <c r="AB10" s="217"/>
      <c r="AC10" s="217"/>
      <c r="AD10" s="217"/>
      <c r="AE10" s="217"/>
      <c r="AF10" s="217"/>
      <c r="AG10" s="217" t="s">
        <v>119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30.6" outlineLevel="1" x14ac:dyDescent="0.25">
      <c r="A11" s="237">
        <v>2</v>
      </c>
      <c r="B11" s="238" t="s">
        <v>120</v>
      </c>
      <c r="C11" s="256" t="s">
        <v>121</v>
      </c>
      <c r="D11" s="239" t="s">
        <v>112</v>
      </c>
      <c r="E11" s="240">
        <v>743.01</v>
      </c>
      <c r="F11" s="241"/>
      <c r="G11" s="242">
        <f>ROUND(E11*F11,2)</f>
        <v>0</v>
      </c>
      <c r="H11" s="241"/>
      <c r="I11" s="242">
        <f>ROUND(E11*H11,2)</f>
        <v>0</v>
      </c>
      <c r="J11" s="241"/>
      <c r="K11" s="242">
        <f>ROUND(E11*J11,2)</f>
        <v>0</v>
      </c>
      <c r="L11" s="242">
        <v>21</v>
      </c>
      <c r="M11" s="242">
        <f>G11*(1+L11/100)</f>
        <v>0</v>
      </c>
      <c r="N11" s="242">
        <v>8.1999999999999998E-4</v>
      </c>
      <c r="O11" s="242">
        <f>ROUND(E11*N11,2)</f>
        <v>0.61</v>
      </c>
      <c r="P11" s="242">
        <v>0</v>
      </c>
      <c r="Q11" s="242">
        <f>ROUND(E11*P11,2)</f>
        <v>0</v>
      </c>
      <c r="R11" s="242" t="s">
        <v>113</v>
      </c>
      <c r="S11" s="242" t="s">
        <v>114</v>
      </c>
      <c r="T11" s="243" t="s">
        <v>115</v>
      </c>
      <c r="U11" s="228">
        <v>6.0000000000000001E-3</v>
      </c>
      <c r="V11" s="228">
        <f>ROUND(E11*U11,2)</f>
        <v>4.46</v>
      </c>
      <c r="W11" s="228"/>
      <c r="X11" s="228" t="s">
        <v>116</v>
      </c>
      <c r="Y11" s="217"/>
      <c r="Z11" s="217"/>
      <c r="AA11" s="217"/>
      <c r="AB11" s="217"/>
      <c r="AC11" s="217"/>
      <c r="AD11" s="217"/>
      <c r="AE11" s="217"/>
      <c r="AF11" s="217"/>
      <c r="AG11" s="217" t="s">
        <v>117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24"/>
      <c r="B12" s="225"/>
      <c r="C12" s="257" t="s">
        <v>118</v>
      </c>
      <c r="D12" s="244"/>
      <c r="E12" s="244"/>
      <c r="F12" s="244"/>
      <c r="G12" s="244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17"/>
      <c r="Z12" s="217"/>
      <c r="AA12" s="217"/>
      <c r="AB12" s="217"/>
      <c r="AC12" s="217"/>
      <c r="AD12" s="217"/>
      <c r="AE12" s="217"/>
      <c r="AF12" s="217"/>
      <c r="AG12" s="217" t="s">
        <v>119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5">
      <c r="A13" s="245">
        <v>3</v>
      </c>
      <c r="B13" s="246" t="s">
        <v>122</v>
      </c>
      <c r="C13" s="258" t="s">
        <v>123</v>
      </c>
      <c r="D13" s="247" t="s">
        <v>112</v>
      </c>
      <c r="E13" s="248">
        <v>743.01</v>
      </c>
      <c r="F13" s="249"/>
      <c r="G13" s="250">
        <f>ROUND(E13*F13,2)</f>
        <v>0</v>
      </c>
      <c r="H13" s="249"/>
      <c r="I13" s="250">
        <f>ROUND(E13*H13,2)</f>
        <v>0</v>
      </c>
      <c r="J13" s="249"/>
      <c r="K13" s="250">
        <f>ROUND(E13*J13,2)</f>
        <v>0</v>
      </c>
      <c r="L13" s="250">
        <v>21</v>
      </c>
      <c r="M13" s="250">
        <f>G13*(1+L13/100)</f>
        <v>0</v>
      </c>
      <c r="N13" s="250">
        <v>0</v>
      </c>
      <c r="O13" s="250">
        <f>ROUND(E13*N13,2)</f>
        <v>0</v>
      </c>
      <c r="P13" s="250">
        <v>0</v>
      </c>
      <c r="Q13" s="250">
        <f>ROUND(E13*P13,2)</f>
        <v>0</v>
      </c>
      <c r="R13" s="250" t="s">
        <v>113</v>
      </c>
      <c r="S13" s="250" t="s">
        <v>114</v>
      </c>
      <c r="T13" s="251" t="s">
        <v>115</v>
      </c>
      <c r="U13" s="228">
        <v>0.105</v>
      </c>
      <c r="V13" s="228">
        <f>ROUND(E13*U13,2)</f>
        <v>78.02</v>
      </c>
      <c r="W13" s="228"/>
      <c r="X13" s="228" t="s">
        <v>116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117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x14ac:dyDescent="0.25">
      <c r="A14" s="231" t="s">
        <v>108</v>
      </c>
      <c r="B14" s="232" t="s">
        <v>65</v>
      </c>
      <c r="C14" s="255" t="s">
        <v>66</v>
      </c>
      <c r="D14" s="233"/>
      <c r="E14" s="234"/>
      <c r="F14" s="235"/>
      <c r="G14" s="235">
        <f>SUMIF(AG15:AG37,"&lt;&gt;NOR",G15:G37)</f>
        <v>0</v>
      </c>
      <c r="H14" s="235"/>
      <c r="I14" s="235">
        <f>SUM(I15:I37)</f>
        <v>0</v>
      </c>
      <c r="J14" s="235"/>
      <c r="K14" s="235">
        <f>SUM(K15:K37)</f>
        <v>0</v>
      </c>
      <c r="L14" s="235"/>
      <c r="M14" s="235">
        <f>SUM(M15:M37)</f>
        <v>0</v>
      </c>
      <c r="N14" s="235"/>
      <c r="O14" s="235">
        <f>SUM(O15:O37)</f>
        <v>1.5</v>
      </c>
      <c r="P14" s="235"/>
      <c r="Q14" s="235">
        <f>SUM(Q15:Q37)</f>
        <v>4.26</v>
      </c>
      <c r="R14" s="235"/>
      <c r="S14" s="235"/>
      <c r="T14" s="236"/>
      <c r="U14" s="230"/>
      <c r="V14" s="230">
        <f>SUM(V15:V37)</f>
        <v>152.39000000000001</v>
      </c>
      <c r="W14" s="230"/>
      <c r="X14" s="230"/>
      <c r="AG14" t="s">
        <v>109</v>
      </c>
    </row>
    <row r="15" spans="1:60" ht="20.399999999999999" outlineLevel="1" x14ac:dyDescent="0.25">
      <c r="A15" s="245">
        <v>4</v>
      </c>
      <c r="B15" s="246" t="s">
        <v>124</v>
      </c>
      <c r="C15" s="258" t="s">
        <v>125</v>
      </c>
      <c r="D15" s="247" t="s">
        <v>112</v>
      </c>
      <c r="E15" s="248">
        <v>116.80875</v>
      </c>
      <c r="F15" s="249"/>
      <c r="G15" s="250">
        <f>ROUND(E15*F15,2)</f>
        <v>0</v>
      </c>
      <c r="H15" s="249"/>
      <c r="I15" s="250">
        <f>ROUND(E15*H15,2)</f>
        <v>0</v>
      </c>
      <c r="J15" s="249"/>
      <c r="K15" s="250">
        <f>ROUND(E15*J15,2)</f>
        <v>0</v>
      </c>
      <c r="L15" s="250">
        <v>21</v>
      </c>
      <c r="M15" s="250">
        <f>G15*(1+L15/100)</f>
        <v>0</v>
      </c>
      <c r="N15" s="250">
        <v>3.3E-4</v>
      </c>
      <c r="O15" s="250">
        <f>ROUND(E15*N15,2)</f>
        <v>0.04</v>
      </c>
      <c r="P15" s="250">
        <v>0</v>
      </c>
      <c r="Q15" s="250">
        <f>ROUND(E15*P15,2)</f>
        <v>0</v>
      </c>
      <c r="R15" s="250" t="s">
        <v>126</v>
      </c>
      <c r="S15" s="250" t="s">
        <v>114</v>
      </c>
      <c r="T15" s="251" t="s">
        <v>115</v>
      </c>
      <c r="U15" s="228">
        <v>2.75E-2</v>
      </c>
      <c r="V15" s="228">
        <f>ROUND(E15*U15,2)</f>
        <v>3.21</v>
      </c>
      <c r="W15" s="228"/>
      <c r="X15" s="228" t="s">
        <v>116</v>
      </c>
      <c r="Y15" s="217"/>
      <c r="Z15" s="217"/>
      <c r="AA15" s="217"/>
      <c r="AB15" s="217"/>
      <c r="AC15" s="217"/>
      <c r="AD15" s="217"/>
      <c r="AE15" s="217"/>
      <c r="AF15" s="217"/>
      <c r="AG15" s="217" t="s">
        <v>117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30.6" outlineLevel="1" x14ac:dyDescent="0.25">
      <c r="A16" s="245">
        <v>5</v>
      </c>
      <c r="B16" s="246" t="s">
        <v>127</v>
      </c>
      <c r="C16" s="258" t="s">
        <v>128</v>
      </c>
      <c r="D16" s="247" t="s">
        <v>112</v>
      </c>
      <c r="E16" s="248">
        <v>30.1</v>
      </c>
      <c r="F16" s="249"/>
      <c r="G16" s="250">
        <f>ROUND(E16*F16,2)</f>
        <v>0</v>
      </c>
      <c r="H16" s="249"/>
      <c r="I16" s="250">
        <f>ROUND(E16*H16,2)</f>
        <v>0</v>
      </c>
      <c r="J16" s="249"/>
      <c r="K16" s="250">
        <f>ROUND(E16*J16,2)</f>
        <v>0</v>
      </c>
      <c r="L16" s="250">
        <v>21</v>
      </c>
      <c r="M16" s="250">
        <f>G16*(1+L16/100)</f>
        <v>0</v>
      </c>
      <c r="N16" s="250">
        <v>5.1999999999999995E-4</v>
      </c>
      <c r="O16" s="250">
        <f>ROUND(E16*N16,2)</f>
        <v>0.02</v>
      </c>
      <c r="P16" s="250">
        <v>0</v>
      </c>
      <c r="Q16" s="250">
        <f>ROUND(E16*P16,2)</f>
        <v>0</v>
      </c>
      <c r="R16" s="250" t="s">
        <v>126</v>
      </c>
      <c r="S16" s="250" t="s">
        <v>114</v>
      </c>
      <c r="T16" s="251" t="s">
        <v>115</v>
      </c>
      <c r="U16" s="228">
        <v>4.9000000000000002E-2</v>
      </c>
      <c r="V16" s="228">
        <f>ROUND(E16*U16,2)</f>
        <v>1.47</v>
      </c>
      <c r="W16" s="228"/>
      <c r="X16" s="228" t="s">
        <v>116</v>
      </c>
      <c r="Y16" s="217"/>
      <c r="Z16" s="217"/>
      <c r="AA16" s="217"/>
      <c r="AB16" s="217"/>
      <c r="AC16" s="217"/>
      <c r="AD16" s="217"/>
      <c r="AE16" s="217"/>
      <c r="AF16" s="217"/>
      <c r="AG16" s="217" t="s">
        <v>117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5">
      <c r="A17" s="245">
        <v>6</v>
      </c>
      <c r="B17" s="246" t="s">
        <v>129</v>
      </c>
      <c r="C17" s="258" t="s">
        <v>130</v>
      </c>
      <c r="D17" s="247" t="s">
        <v>112</v>
      </c>
      <c r="E17" s="248">
        <v>787.91</v>
      </c>
      <c r="F17" s="249"/>
      <c r="G17" s="250">
        <f>ROUND(E17*F17,2)</f>
        <v>0</v>
      </c>
      <c r="H17" s="249"/>
      <c r="I17" s="250">
        <f>ROUND(E17*H17,2)</f>
        <v>0</v>
      </c>
      <c r="J17" s="249"/>
      <c r="K17" s="250">
        <f>ROUND(E17*J17,2)</f>
        <v>0</v>
      </c>
      <c r="L17" s="250">
        <v>21</v>
      </c>
      <c r="M17" s="250">
        <f>G17*(1+L17/100)</f>
        <v>0</v>
      </c>
      <c r="N17" s="250">
        <v>0</v>
      </c>
      <c r="O17" s="250">
        <f>ROUND(E17*N17,2)</f>
        <v>0</v>
      </c>
      <c r="P17" s="250">
        <v>1.15E-3</v>
      </c>
      <c r="Q17" s="250">
        <f>ROUND(E17*P17,2)</f>
        <v>0.91</v>
      </c>
      <c r="R17" s="250" t="s">
        <v>126</v>
      </c>
      <c r="S17" s="250" t="s">
        <v>114</v>
      </c>
      <c r="T17" s="251" t="s">
        <v>115</v>
      </c>
      <c r="U17" s="228">
        <v>3.5000000000000003E-2</v>
      </c>
      <c r="V17" s="228">
        <f>ROUND(E17*U17,2)</f>
        <v>27.58</v>
      </c>
      <c r="W17" s="228"/>
      <c r="X17" s="228" t="s">
        <v>116</v>
      </c>
      <c r="Y17" s="217"/>
      <c r="Z17" s="217"/>
      <c r="AA17" s="217"/>
      <c r="AB17" s="217"/>
      <c r="AC17" s="217"/>
      <c r="AD17" s="217"/>
      <c r="AE17" s="217"/>
      <c r="AF17" s="217"/>
      <c r="AG17" s="217" t="s">
        <v>117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0.399999999999999" outlineLevel="1" x14ac:dyDescent="0.25">
      <c r="A18" s="245">
        <v>7</v>
      </c>
      <c r="B18" s="246" t="s">
        <v>131</v>
      </c>
      <c r="C18" s="258" t="s">
        <v>132</v>
      </c>
      <c r="D18" s="247" t="s">
        <v>112</v>
      </c>
      <c r="E18" s="248">
        <v>116.80875</v>
      </c>
      <c r="F18" s="249"/>
      <c r="G18" s="250">
        <f>ROUND(E18*F18,2)</f>
        <v>0</v>
      </c>
      <c r="H18" s="249"/>
      <c r="I18" s="250">
        <f>ROUND(E18*H18,2)</f>
        <v>0</v>
      </c>
      <c r="J18" s="249"/>
      <c r="K18" s="250">
        <f>ROUND(E18*J18,2)</f>
        <v>0</v>
      </c>
      <c r="L18" s="250">
        <v>21</v>
      </c>
      <c r="M18" s="250">
        <f>G18*(1+L18/100)</f>
        <v>0</v>
      </c>
      <c r="N18" s="250">
        <v>4.0999999999999999E-4</v>
      </c>
      <c r="O18" s="250">
        <f>ROUND(E18*N18,2)</f>
        <v>0.05</v>
      </c>
      <c r="P18" s="250">
        <v>0</v>
      </c>
      <c r="Q18" s="250">
        <f>ROUND(E18*P18,2)</f>
        <v>0</v>
      </c>
      <c r="R18" s="250" t="s">
        <v>126</v>
      </c>
      <c r="S18" s="250" t="s">
        <v>114</v>
      </c>
      <c r="T18" s="251" t="s">
        <v>115</v>
      </c>
      <c r="U18" s="228">
        <v>0.22991</v>
      </c>
      <c r="V18" s="228">
        <f>ROUND(E18*U18,2)</f>
        <v>26.86</v>
      </c>
      <c r="W18" s="228"/>
      <c r="X18" s="228" t="s">
        <v>116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117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0.399999999999999" outlineLevel="1" x14ac:dyDescent="0.25">
      <c r="A19" s="245">
        <v>8</v>
      </c>
      <c r="B19" s="246" t="s">
        <v>133</v>
      </c>
      <c r="C19" s="258" t="s">
        <v>134</v>
      </c>
      <c r="D19" s="247" t="s">
        <v>112</v>
      </c>
      <c r="E19" s="248">
        <v>30.1</v>
      </c>
      <c r="F19" s="249"/>
      <c r="G19" s="250">
        <f>ROUND(E19*F19,2)</f>
        <v>0</v>
      </c>
      <c r="H19" s="249"/>
      <c r="I19" s="250">
        <f>ROUND(E19*H19,2)</f>
        <v>0</v>
      </c>
      <c r="J19" s="249"/>
      <c r="K19" s="250">
        <f>ROUND(E19*J19,2)</f>
        <v>0</v>
      </c>
      <c r="L19" s="250">
        <v>21</v>
      </c>
      <c r="M19" s="250">
        <f>G19*(1+L19/100)</f>
        <v>0</v>
      </c>
      <c r="N19" s="250">
        <v>5.8E-4</v>
      </c>
      <c r="O19" s="250">
        <f>ROUND(E19*N19,2)</f>
        <v>0.02</v>
      </c>
      <c r="P19" s="250">
        <v>0</v>
      </c>
      <c r="Q19" s="250">
        <f>ROUND(E19*P19,2)</f>
        <v>0</v>
      </c>
      <c r="R19" s="250" t="s">
        <v>126</v>
      </c>
      <c r="S19" s="250" t="s">
        <v>114</v>
      </c>
      <c r="T19" s="251" t="s">
        <v>115</v>
      </c>
      <c r="U19" s="228">
        <v>0.26600000000000001</v>
      </c>
      <c r="V19" s="228">
        <f>ROUND(E19*U19,2)</f>
        <v>8.01</v>
      </c>
      <c r="W19" s="228"/>
      <c r="X19" s="228" t="s">
        <v>116</v>
      </c>
      <c r="Y19" s="217"/>
      <c r="Z19" s="217"/>
      <c r="AA19" s="217"/>
      <c r="AB19" s="217"/>
      <c r="AC19" s="217"/>
      <c r="AD19" s="217"/>
      <c r="AE19" s="217"/>
      <c r="AF19" s="217"/>
      <c r="AG19" s="217" t="s">
        <v>117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45">
        <v>9</v>
      </c>
      <c r="B20" s="246" t="s">
        <v>135</v>
      </c>
      <c r="C20" s="258" t="s">
        <v>136</v>
      </c>
      <c r="D20" s="247" t="s">
        <v>112</v>
      </c>
      <c r="E20" s="248">
        <v>30.1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21</v>
      </c>
      <c r="M20" s="250">
        <f>G20*(1+L20/100)</f>
        <v>0</v>
      </c>
      <c r="N20" s="250">
        <v>0</v>
      </c>
      <c r="O20" s="250">
        <f>ROUND(E20*N20,2)</f>
        <v>0</v>
      </c>
      <c r="P20" s="250">
        <v>1.03E-2</v>
      </c>
      <c r="Q20" s="250">
        <f>ROUND(E20*P20,2)</f>
        <v>0.31</v>
      </c>
      <c r="R20" s="250" t="s">
        <v>126</v>
      </c>
      <c r="S20" s="250" t="s">
        <v>114</v>
      </c>
      <c r="T20" s="251" t="s">
        <v>115</v>
      </c>
      <c r="U20" s="228">
        <v>4.4999999999999998E-2</v>
      </c>
      <c r="V20" s="228">
        <f>ROUND(E20*U20,2)</f>
        <v>1.35</v>
      </c>
      <c r="W20" s="228"/>
      <c r="X20" s="228" t="s">
        <v>116</v>
      </c>
      <c r="Y20" s="217"/>
      <c r="Z20" s="217"/>
      <c r="AA20" s="217"/>
      <c r="AB20" s="217"/>
      <c r="AC20" s="217"/>
      <c r="AD20" s="217"/>
      <c r="AE20" s="217"/>
      <c r="AF20" s="217"/>
      <c r="AG20" s="217" t="s">
        <v>117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0.399999999999999" outlineLevel="1" x14ac:dyDescent="0.25">
      <c r="A21" s="245">
        <v>10</v>
      </c>
      <c r="B21" s="246" t="s">
        <v>137</v>
      </c>
      <c r="C21" s="258" t="s">
        <v>138</v>
      </c>
      <c r="D21" s="247" t="s">
        <v>112</v>
      </c>
      <c r="E21" s="248">
        <v>116.80875</v>
      </c>
      <c r="F21" s="249"/>
      <c r="G21" s="250">
        <f>ROUND(E21*F21,2)</f>
        <v>0</v>
      </c>
      <c r="H21" s="249"/>
      <c r="I21" s="250">
        <f>ROUND(E21*H21,2)</f>
        <v>0</v>
      </c>
      <c r="J21" s="249"/>
      <c r="K21" s="250">
        <f>ROUND(E21*J21,2)</f>
        <v>0</v>
      </c>
      <c r="L21" s="250">
        <v>21</v>
      </c>
      <c r="M21" s="250">
        <f>G21*(1+L21/100)</f>
        <v>0</v>
      </c>
      <c r="N21" s="250">
        <v>0</v>
      </c>
      <c r="O21" s="250">
        <f>ROUND(E21*N21,2)</f>
        <v>0</v>
      </c>
      <c r="P21" s="250">
        <v>1.4E-2</v>
      </c>
      <c r="Q21" s="250">
        <f>ROUND(E21*P21,2)</f>
        <v>1.64</v>
      </c>
      <c r="R21" s="250" t="s">
        <v>126</v>
      </c>
      <c r="S21" s="250" t="s">
        <v>114</v>
      </c>
      <c r="T21" s="251" t="s">
        <v>115</v>
      </c>
      <c r="U21" s="228">
        <v>6.5000000000000002E-2</v>
      </c>
      <c r="V21" s="228">
        <f>ROUND(E21*U21,2)</f>
        <v>7.59</v>
      </c>
      <c r="W21" s="228"/>
      <c r="X21" s="228" t="s">
        <v>116</v>
      </c>
      <c r="Y21" s="217"/>
      <c r="Z21" s="217"/>
      <c r="AA21" s="217"/>
      <c r="AB21" s="217"/>
      <c r="AC21" s="217"/>
      <c r="AD21" s="217"/>
      <c r="AE21" s="217"/>
      <c r="AF21" s="217"/>
      <c r="AG21" s="217" t="s">
        <v>117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0.399999999999999" outlineLevel="1" x14ac:dyDescent="0.25">
      <c r="A22" s="245">
        <v>11</v>
      </c>
      <c r="B22" s="246" t="s">
        <v>139</v>
      </c>
      <c r="C22" s="258" t="s">
        <v>140</v>
      </c>
      <c r="D22" s="247" t="s">
        <v>112</v>
      </c>
      <c r="E22" s="248">
        <v>233.61750000000001</v>
      </c>
      <c r="F22" s="249"/>
      <c r="G22" s="250">
        <f>ROUND(E22*F22,2)</f>
        <v>0</v>
      </c>
      <c r="H22" s="249"/>
      <c r="I22" s="250">
        <f>ROUND(E22*H22,2)</f>
        <v>0</v>
      </c>
      <c r="J22" s="249"/>
      <c r="K22" s="250">
        <f>ROUND(E22*J22,2)</f>
        <v>0</v>
      </c>
      <c r="L22" s="250">
        <v>21</v>
      </c>
      <c r="M22" s="250">
        <f>G22*(1+L22/100)</f>
        <v>0</v>
      </c>
      <c r="N22" s="250">
        <v>0</v>
      </c>
      <c r="O22" s="250">
        <f>ROUND(E22*N22,2)</f>
        <v>0</v>
      </c>
      <c r="P22" s="250">
        <v>6.0000000000000001E-3</v>
      </c>
      <c r="Q22" s="250">
        <f>ROUND(E22*P22,2)</f>
        <v>1.4</v>
      </c>
      <c r="R22" s="250" t="s">
        <v>126</v>
      </c>
      <c r="S22" s="250" t="s">
        <v>114</v>
      </c>
      <c r="T22" s="251" t="s">
        <v>115</v>
      </c>
      <c r="U22" s="228">
        <v>6.0000000000000001E-3</v>
      </c>
      <c r="V22" s="228">
        <f>ROUND(E22*U22,2)</f>
        <v>1.4</v>
      </c>
      <c r="W22" s="228"/>
      <c r="X22" s="228" t="s">
        <v>116</v>
      </c>
      <c r="Y22" s="217"/>
      <c r="Z22" s="217"/>
      <c r="AA22" s="217"/>
      <c r="AB22" s="217"/>
      <c r="AC22" s="217"/>
      <c r="AD22" s="217"/>
      <c r="AE22" s="217"/>
      <c r="AF22" s="217"/>
      <c r="AG22" s="217" t="s">
        <v>117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5">
      <c r="A23" s="245">
        <v>12</v>
      </c>
      <c r="B23" s="246" t="s">
        <v>141</v>
      </c>
      <c r="C23" s="258" t="s">
        <v>142</v>
      </c>
      <c r="D23" s="247" t="s">
        <v>112</v>
      </c>
      <c r="E23" s="248">
        <v>116.80875</v>
      </c>
      <c r="F23" s="249"/>
      <c r="G23" s="250">
        <f>ROUND(E23*F23,2)</f>
        <v>0</v>
      </c>
      <c r="H23" s="249"/>
      <c r="I23" s="250">
        <f>ROUND(E23*H23,2)</f>
        <v>0</v>
      </c>
      <c r="J23" s="249"/>
      <c r="K23" s="250">
        <f>ROUND(E23*J23,2)</f>
        <v>0</v>
      </c>
      <c r="L23" s="250">
        <v>21</v>
      </c>
      <c r="M23" s="250">
        <f>G23*(1+L23/100)</f>
        <v>0</v>
      </c>
      <c r="N23" s="250">
        <v>3.0000000000000001E-5</v>
      </c>
      <c r="O23" s="250">
        <f>ROUND(E23*N23,2)</f>
        <v>0</v>
      </c>
      <c r="P23" s="250">
        <v>0</v>
      </c>
      <c r="Q23" s="250">
        <f>ROUND(E23*P23,2)</f>
        <v>0</v>
      </c>
      <c r="R23" s="250" t="s">
        <v>126</v>
      </c>
      <c r="S23" s="250" t="s">
        <v>114</v>
      </c>
      <c r="T23" s="251" t="s">
        <v>115</v>
      </c>
      <c r="U23" s="228">
        <v>0.317</v>
      </c>
      <c r="V23" s="228">
        <f>ROUND(E23*U23,2)</f>
        <v>37.03</v>
      </c>
      <c r="W23" s="228"/>
      <c r="X23" s="228" t="s">
        <v>116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117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ht="20.399999999999999" outlineLevel="1" x14ac:dyDescent="0.25">
      <c r="A24" s="237">
        <v>13</v>
      </c>
      <c r="B24" s="238" t="s">
        <v>143</v>
      </c>
      <c r="C24" s="256" t="s">
        <v>144</v>
      </c>
      <c r="D24" s="239" t="s">
        <v>145</v>
      </c>
      <c r="E24" s="240">
        <v>60.5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21</v>
      </c>
      <c r="M24" s="242">
        <f>G24*(1+L24/100)</f>
        <v>0</v>
      </c>
      <c r="N24" s="242">
        <v>7.6000000000000004E-4</v>
      </c>
      <c r="O24" s="242">
        <f>ROUND(E24*N24,2)</f>
        <v>0.05</v>
      </c>
      <c r="P24" s="242">
        <v>0</v>
      </c>
      <c r="Q24" s="242">
        <f>ROUND(E24*P24,2)</f>
        <v>0</v>
      </c>
      <c r="R24" s="242" t="s">
        <v>126</v>
      </c>
      <c r="S24" s="242" t="s">
        <v>114</v>
      </c>
      <c r="T24" s="243" t="s">
        <v>115</v>
      </c>
      <c r="U24" s="228">
        <v>0.189</v>
      </c>
      <c r="V24" s="228">
        <f>ROUND(E24*U24,2)</f>
        <v>11.43</v>
      </c>
      <c r="W24" s="228"/>
      <c r="X24" s="228" t="s">
        <v>116</v>
      </c>
      <c r="Y24" s="217"/>
      <c r="Z24" s="217"/>
      <c r="AA24" s="217"/>
      <c r="AB24" s="217"/>
      <c r="AC24" s="217"/>
      <c r="AD24" s="217"/>
      <c r="AE24" s="217"/>
      <c r="AF24" s="217"/>
      <c r="AG24" s="217" t="s">
        <v>117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24"/>
      <c r="B25" s="225"/>
      <c r="C25" s="259" t="s">
        <v>146</v>
      </c>
      <c r="D25" s="226"/>
      <c r="E25" s="227"/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17"/>
      <c r="Z25" s="217"/>
      <c r="AA25" s="217"/>
      <c r="AB25" s="217"/>
      <c r="AC25" s="217"/>
      <c r="AD25" s="217"/>
      <c r="AE25" s="217"/>
      <c r="AF25" s="217"/>
      <c r="AG25" s="217" t="s">
        <v>119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24"/>
      <c r="B26" s="225"/>
      <c r="C26" s="260" t="s">
        <v>147</v>
      </c>
      <c r="D26" s="252"/>
      <c r="E26" s="252"/>
      <c r="F26" s="252"/>
      <c r="G26" s="252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17"/>
      <c r="Z26" s="217"/>
      <c r="AA26" s="217"/>
      <c r="AB26" s="217"/>
      <c r="AC26" s="217"/>
      <c r="AD26" s="217"/>
      <c r="AE26" s="217"/>
      <c r="AF26" s="217"/>
      <c r="AG26" s="217" t="s">
        <v>119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ht="20.399999999999999" outlineLevel="1" x14ac:dyDescent="0.25">
      <c r="A27" s="237">
        <v>14</v>
      </c>
      <c r="B27" s="238" t="s">
        <v>148</v>
      </c>
      <c r="C27" s="256" t="s">
        <v>149</v>
      </c>
      <c r="D27" s="239" t="s">
        <v>145</v>
      </c>
      <c r="E27" s="240">
        <v>60.5</v>
      </c>
      <c r="F27" s="241"/>
      <c r="G27" s="242">
        <f>ROUND(E27*F27,2)</f>
        <v>0</v>
      </c>
      <c r="H27" s="241"/>
      <c r="I27" s="242">
        <f>ROUND(E27*H27,2)</f>
        <v>0</v>
      </c>
      <c r="J27" s="241"/>
      <c r="K27" s="242">
        <f>ROUND(E27*J27,2)</f>
        <v>0</v>
      </c>
      <c r="L27" s="242">
        <v>21</v>
      </c>
      <c r="M27" s="242">
        <f>G27*(1+L27/100)</f>
        <v>0</v>
      </c>
      <c r="N27" s="242">
        <v>7.6000000000000004E-4</v>
      </c>
      <c r="O27" s="242">
        <f>ROUND(E27*N27,2)</f>
        <v>0.05</v>
      </c>
      <c r="P27" s="242">
        <v>0</v>
      </c>
      <c r="Q27" s="242">
        <f>ROUND(E27*P27,2)</f>
        <v>0</v>
      </c>
      <c r="R27" s="242" t="s">
        <v>126</v>
      </c>
      <c r="S27" s="242" t="s">
        <v>114</v>
      </c>
      <c r="T27" s="243" t="s">
        <v>115</v>
      </c>
      <c r="U27" s="228">
        <v>0.189</v>
      </c>
      <c r="V27" s="228">
        <f>ROUND(E27*U27,2)</f>
        <v>11.43</v>
      </c>
      <c r="W27" s="228"/>
      <c r="X27" s="228" t="s">
        <v>116</v>
      </c>
      <c r="Y27" s="217"/>
      <c r="Z27" s="217"/>
      <c r="AA27" s="217"/>
      <c r="AB27" s="217"/>
      <c r="AC27" s="217"/>
      <c r="AD27" s="217"/>
      <c r="AE27" s="217"/>
      <c r="AF27" s="217"/>
      <c r="AG27" s="217" t="s">
        <v>117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24"/>
      <c r="B28" s="225"/>
      <c r="C28" s="259" t="s">
        <v>146</v>
      </c>
      <c r="D28" s="226"/>
      <c r="E28" s="227"/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17"/>
      <c r="Z28" s="217"/>
      <c r="AA28" s="217"/>
      <c r="AB28" s="217"/>
      <c r="AC28" s="217"/>
      <c r="AD28" s="217"/>
      <c r="AE28" s="217"/>
      <c r="AF28" s="217"/>
      <c r="AG28" s="217" t="s">
        <v>119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24"/>
      <c r="B29" s="225"/>
      <c r="C29" s="260" t="s">
        <v>147</v>
      </c>
      <c r="D29" s="252"/>
      <c r="E29" s="252"/>
      <c r="F29" s="252"/>
      <c r="G29" s="252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17"/>
      <c r="Z29" s="217"/>
      <c r="AA29" s="217"/>
      <c r="AB29" s="217"/>
      <c r="AC29" s="217"/>
      <c r="AD29" s="217"/>
      <c r="AE29" s="217"/>
      <c r="AF29" s="217"/>
      <c r="AG29" s="217" t="s">
        <v>119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ht="20.399999999999999" outlineLevel="1" x14ac:dyDescent="0.25">
      <c r="A30" s="237">
        <v>15</v>
      </c>
      <c r="B30" s="238" t="s">
        <v>150</v>
      </c>
      <c r="C30" s="256" t="s">
        <v>151</v>
      </c>
      <c r="D30" s="239" t="s">
        <v>112</v>
      </c>
      <c r="E30" s="240">
        <v>30.1</v>
      </c>
      <c r="F30" s="241"/>
      <c r="G30" s="242">
        <f>ROUND(E30*F30,2)</f>
        <v>0</v>
      </c>
      <c r="H30" s="241"/>
      <c r="I30" s="242">
        <f>ROUND(E30*H30,2)</f>
        <v>0</v>
      </c>
      <c r="J30" s="241"/>
      <c r="K30" s="242">
        <f>ROUND(E30*J30,2)</f>
        <v>0</v>
      </c>
      <c r="L30" s="242">
        <v>21</v>
      </c>
      <c r="M30" s="242">
        <f>G30*(1+L30/100)</f>
        <v>0</v>
      </c>
      <c r="N30" s="242">
        <v>3.0000000000000001E-5</v>
      </c>
      <c r="O30" s="242">
        <f>ROUND(E30*N30,2)</f>
        <v>0</v>
      </c>
      <c r="P30" s="242">
        <v>0</v>
      </c>
      <c r="Q30" s="242">
        <f>ROUND(E30*P30,2)</f>
        <v>0</v>
      </c>
      <c r="R30" s="242" t="s">
        <v>126</v>
      </c>
      <c r="S30" s="242" t="s">
        <v>114</v>
      </c>
      <c r="T30" s="243" t="s">
        <v>115</v>
      </c>
      <c r="U30" s="228">
        <v>0.34</v>
      </c>
      <c r="V30" s="228">
        <f>ROUND(E30*U30,2)</f>
        <v>10.23</v>
      </c>
      <c r="W30" s="228"/>
      <c r="X30" s="228" t="s">
        <v>116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117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5">
      <c r="A31" s="224"/>
      <c r="B31" s="225"/>
      <c r="C31" s="257" t="s">
        <v>152</v>
      </c>
      <c r="D31" s="244"/>
      <c r="E31" s="244"/>
      <c r="F31" s="244"/>
      <c r="G31" s="244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17"/>
      <c r="Z31" s="217"/>
      <c r="AA31" s="217"/>
      <c r="AB31" s="217"/>
      <c r="AC31" s="217"/>
      <c r="AD31" s="217"/>
      <c r="AE31" s="217"/>
      <c r="AF31" s="217"/>
      <c r="AG31" s="217" t="s">
        <v>119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5">
      <c r="A32" s="245">
        <v>16</v>
      </c>
      <c r="B32" s="246" t="s">
        <v>153</v>
      </c>
      <c r="C32" s="258" t="s">
        <v>154</v>
      </c>
      <c r="D32" s="247" t="s">
        <v>145</v>
      </c>
      <c r="E32" s="248">
        <v>25.4</v>
      </c>
      <c r="F32" s="249"/>
      <c r="G32" s="250">
        <f>ROUND(E32*F32,2)</f>
        <v>0</v>
      </c>
      <c r="H32" s="249"/>
      <c r="I32" s="250">
        <f>ROUND(E32*H32,2)</f>
        <v>0</v>
      </c>
      <c r="J32" s="249"/>
      <c r="K32" s="250">
        <f>ROUND(E32*J32,2)</f>
        <v>0</v>
      </c>
      <c r="L32" s="250">
        <v>21</v>
      </c>
      <c r="M32" s="250">
        <f>G32*(1+L32/100)</f>
        <v>0</v>
      </c>
      <c r="N32" s="250">
        <v>5.8E-4</v>
      </c>
      <c r="O32" s="250">
        <f>ROUND(E32*N32,2)</f>
        <v>0.01</v>
      </c>
      <c r="P32" s="250">
        <v>0</v>
      </c>
      <c r="Q32" s="250">
        <f>ROUND(E32*P32,2)</f>
        <v>0</v>
      </c>
      <c r="R32" s="250"/>
      <c r="S32" s="250" t="s">
        <v>155</v>
      </c>
      <c r="T32" s="251" t="s">
        <v>156</v>
      </c>
      <c r="U32" s="228">
        <v>0.189</v>
      </c>
      <c r="V32" s="228">
        <f>ROUND(E32*U32,2)</f>
        <v>4.8</v>
      </c>
      <c r="W32" s="228"/>
      <c r="X32" s="228" t="s">
        <v>116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117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45">
        <v>17</v>
      </c>
      <c r="B33" s="246" t="s">
        <v>157</v>
      </c>
      <c r="C33" s="258" t="s">
        <v>158</v>
      </c>
      <c r="D33" s="247" t="s">
        <v>159</v>
      </c>
      <c r="E33" s="248">
        <v>176.4</v>
      </c>
      <c r="F33" s="249"/>
      <c r="G33" s="250">
        <f>ROUND(E33*F33,2)</f>
        <v>0</v>
      </c>
      <c r="H33" s="249"/>
      <c r="I33" s="250">
        <f>ROUND(E33*H33,2)</f>
        <v>0</v>
      </c>
      <c r="J33" s="249"/>
      <c r="K33" s="250">
        <f>ROUND(E33*J33,2)</f>
        <v>0</v>
      </c>
      <c r="L33" s="250">
        <v>21</v>
      </c>
      <c r="M33" s="250">
        <f>G33*(1+L33/100)</f>
        <v>0</v>
      </c>
      <c r="N33" s="250">
        <v>0</v>
      </c>
      <c r="O33" s="250">
        <f>ROUND(E33*N33,2)</f>
        <v>0</v>
      </c>
      <c r="P33" s="250">
        <v>0</v>
      </c>
      <c r="Q33" s="250">
        <f>ROUND(E33*P33,2)</f>
        <v>0</v>
      </c>
      <c r="R33" s="250"/>
      <c r="S33" s="250" t="s">
        <v>155</v>
      </c>
      <c r="T33" s="251" t="s">
        <v>160</v>
      </c>
      <c r="U33" s="228">
        <v>0</v>
      </c>
      <c r="V33" s="228">
        <f>ROUND(E33*U33,2)</f>
        <v>0</v>
      </c>
      <c r="W33" s="228"/>
      <c r="X33" s="228" t="s">
        <v>116</v>
      </c>
      <c r="Y33" s="217"/>
      <c r="Z33" s="217"/>
      <c r="AA33" s="217"/>
      <c r="AB33" s="217"/>
      <c r="AC33" s="217"/>
      <c r="AD33" s="217"/>
      <c r="AE33" s="217"/>
      <c r="AF33" s="217"/>
      <c r="AG33" s="217" t="s">
        <v>117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ht="20.399999999999999" outlineLevel="1" x14ac:dyDescent="0.25">
      <c r="A34" s="245">
        <v>18</v>
      </c>
      <c r="B34" s="246" t="s">
        <v>161</v>
      </c>
      <c r="C34" s="258" t="s">
        <v>162</v>
      </c>
      <c r="D34" s="247" t="s">
        <v>112</v>
      </c>
      <c r="E34" s="248">
        <v>170.45006000000001</v>
      </c>
      <c r="F34" s="249"/>
      <c r="G34" s="250">
        <f>ROUND(E34*F34,2)</f>
        <v>0</v>
      </c>
      <c r="H34" s="249"/>
      <c r="I34" s="250">
        <f>ROUND(E34*H34,2)</f>
        <v>0</v>
      </c>
      <c r="J34" s="249"/>
      <c r="K34" s="250">
        <f>ROUND(E34*J34,2)</f>
        <v>0</v>
      </c>
      <c r="L34" s="250">
        <v>21</v>
      </c>
      <c r="M34" s="250">
        <f>G34*(1+L34/100)</f>
        <v>0</v>
      </c>
      <c r="N34" s="250">
        <v>1.9499999999999999E-3</v>
      </c>
      <c r="O34" s="250">
        <f>ROUND(E34*N34,2)</f>
        <v>0.33</v>
      </c>
      <c r="P34" s="250">
        <v>0</v>
      </c>
      <c r="Q34" s="250">
        <f>ROUND(E34*P34,2)</f>
        <v>0</v>
      </c>
      <c r="R34" s="250" t="s">
        <v>163</v>
      </c>
      <c r="S34" s="250" t="s">
        <v>114</v>
      </c>
      <c r="T34" s="251" t="s">
        <v>115</v>
      </c>
      <c r="U34" s="228">
        <v>0</v>
      </c>
      <c r="V34" s="228">
        <f>ROUND(E34*U34,2)</f>
        <v>0</v>
      </c>
      <c r="W34" s="228"/>
      <c r="X34" s="228" t="s">
        <v>164</v>
      </c>
      <c r="Y34" s="217"/>
      <c r="Z34" s="217"/>
      <c r="AA34" s="217"/>
      <c r="AB34" s="217"/>
      <c r="AC34" s="217"/>
      <c r="AD34" s="217"/>
      <c r="AE34" s="217"/>
      <c r="AF34" s="217"/>
      <c r="AG34" s="217" t="s">
        <v>165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0.399999999999999" outlineLevel="1" x14ac:dyDescent="0.25">
      <c r="A35" s="237">
        <v>19</v>
      </c>
      <c r="B35" s="238" t="s">
        <v>166</v>
      </c>
      <c r="C35" s="256" t="s">
        <v>167</v>
      </c>
      <c r="D35" s="239" t="s">
        <v>112</v>
      </c>
      <c r="E35" s="240">
        <v>168.94506000000001</v>
      </c>
      <c r="F35" s="241"/>
      <c r="G35" s="242">
        <f>ROUND(E35*F35,2)</f>
        <v>0</v>
      </c>
      <c r="H35" s="241"/>
      <c r="I35" s="242">
        <f>ROUND(E35*H35,2)</f>
        <v>0</v>
      </c>
      <c r="J35" s="241"/>
      <c r="K35" s="242">
        <f>ROUND(E35*J35,2)</f>
        <v>0</v>
      </c>
      <c r="L35" s="242">
        <v>21</v>
      </c>
      <c r="M35" s="242">
        <f>G35*(1+L35/100)</f>
        <v>0</v>
      </c>
      <c r="N35" s="242">
        <v>5.4999999999999997E-3</v>
      </c>
      <c r="O35" s="242">
        <f>ROUND(E35*N35,2)</f>
        <v>0.93</v>
      </c>
      <c r="P35" s="242">
        <v>0</v>
      </c>
      <c r="Q35" s="242">
        <f>ROUND(E35*P35,2)</f>
        <v>0</v>
      </c>
      <c r="R35" s="242" t="s">
        <v>163</v>
      </c>
      <c r="S35" s="242" t="s">
        <v>114</v>
      </c>
      <c r="T35" s="243" t="s">
        <v>115</v>
      </c>
      <c r="U35" s="228">
        <v>0</v>
      </c>
      <c r="V35" s="228">
        <f>ROUND(E35*U35,2)</f>
        <v>0</v>
      </c>
      <c r="W35" s="228"/>
      <c r="X35" s="228" t="s">
        <v>164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165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5">
      <c r="A36" s="224">
        <v>20</v>
      </c>
      <c r="B36" s="225" t="s">
        <v>168</v>
      </c>
      <c r="C36" s="259" t="s">
        <v>169</v>
      </c>
      <c r="D36" s="226" t="s">
        <v>0</v>
      </c>
      <c r="E36" s="253"/>
      <c r="F36" s="229"/>
      <c r="G36" s="228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 t="s">
        <v>126</v>
      </c>
      <c r="S36" s="228" t="s">
        <v>114</v>
      </c>
      <c r="T36" s="228" t="s">
        <v>115</v>
      </c>
      <c r="U36" s="228">
        <v>0</v>
      </c>
      <c r="V36" s="228">
        <f>ROUND(E36*U36,2)</f>
        <v>0</v>
      </c>
      <c r="W36" s="228"/>
      <c r="X36" s="228" t="s">
        <v>170</v>
      </c>
      <c r="Y36" s="217"/>
      <c r="Z36" s="217"/>
      <c r="AA36" s="217"/>
      <c r="AB36" s="217"/>
      <c r="AC36" s="217"/>
      <c r="AD36" s="217"/>
      <c r="AE36" s="217"/>
      <c r="AF36" s="217"/>
      <c r="AG36" s="217" t="s">
        <v>171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24"/>
      <c r="B37" s="225"/>
      <c r="C37" s="260" t="s">
        <v>172</v>
      </c>
      <c r="D37" s="252"/>
      <c r="E37" s="252"/>
      <c r="F37" s="252"/>
      <c r="G37" s="252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Y37" s="217"/>
      <c r="Z37" s="217"/>
      <c r="AA37" s="217"/>
      <c r="AB37" s="217"/>
      <c r="AC37" s="217"/>
      <c r="AD37" s="217"/>
      <c r="AE37" s="217"/>
      <c r="AF37" s="217"/>
      <c r="AG37" s="217" t="s">
        <v>119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x14ac:dyDescent="0.25">
      <c r="A38" s="231" t="s">
        <v>108</v>
      </c>
      <c r="B38" s="232" t="s">
        <v>67</v>
      </c>
      <c r="C38" s="255" t="s">
        <v>68</v>
      </c>
      <c r="D38" s="233"/>
      <c r="E38" s="234"/>
      <c r="F38" s="235"/>
      <c r="G38" s="235">
        <f>SUMIF(AG39:AG42,"&lt;&gt;NOR",G39:G42)</f>
        <v>0</v>
      </c>
      <c r="H38" s="235"/>
      <c r="I38" s="235">
        <f>SUM(I39:I42)</f>
        <v>0</v>
      </c>
      <c r="J38" s="235"/>
      <c r="K38" s="235">
        <f>SUM(K39:K42)</f>
        <v>0</v>
      </c>
      <c r="L38" s="235"/>
      <c r="M38" s="235">
        <f>SUM(M39:M42)</f>
        <v>0</v>
      </c>
      <c r="N38" s="235"/>
      <c r="O38" s="235">
        <f>SUM(O39:O42)</f>
        <v>0</v>
      </c>
      <c r="P38" s="235"/>
      <c r="Q38" s="235">
        <f>SUM(Q39:Q42)</f>
        <v>0.03</v>
      </c>
      <c r="R38" s="235"/>
      <c r="S38" s="235"/>
      <c r="T38" s="236"/>
      <c r="U38" s="230"/>
      <c r="V38" s="230">
        <f>SUM(V39:V42)</f>
        <v>2.23</v>
      </c>
      <c r="W38" s="230"/>
      <c r="X38" s="230"/>
      <c r="AG38" t="s">
        <v>109</v>
      </c>
    </row>
    <row r="39" spans="1:60" outlineLevel="1" x14ac:dyDescent="0.25">
      <c r="A39" s="245">
        <v>21</v>
      </c>
      <c r="B39" s="246" t="s">
        <v>173</v>
      </c>
      <c r="C39" s="258" t="s">
        <v>174</v>
      </c>
      <c r="D39" s="247" t="s">
        <v>175</v>
      </c>
      <c r="E39" s="248">
        <v>2</v>
      </c>
      <c r="F39" s="249"/>
      <c r="G39" s="250">
        <f>ROUND(E39*F39,2)</f>
        <v>0</v>
      </c>
      <c r="H39" s="249"/>
      <c r="I39" s="250">
        <f>ROUND(E39*H39,2)</f>
        <v>0</v>
      </c>
      <c r="J39" s="249"/>
      <c r="K39" s="250">
        <f>ROUND(E39*J39,2)</f>
        <v>0</v>
      </c>
      <c r="L39" s="250">
        <v>21</v>
      </c>
      <c r="M39" s="250">
        <f>G39*(1+L39/100)</f>
        <v>0</v>
      </c>
      <c r="N39" s="250">
        <v>0</v>
      </c>
      <c r="O39" s="250">
        <f>ROUND(E39*N39,2)</f>
        <v>0</v>
      </c>
      <c r="P39" s="250">
        <v>1.7049999999999999E-2</v>
      </c>
      <c r="Q39" s="250">
        <f>ROUND(E39*P39,2)</f>
        <v>0.03</v>
      </c>
      <c r="R39" s="250" t="s">
        <v>176</v>
      </c>
      <c r="S39" s="250" t="s">
        <v>114</v>
      </c>
      <c r="T39" s="251" t="s">
        <v>115</v>
      </c>
      <c r="U39" s="228">
        <v>0.41399999999999998</v>
      </c>
      <c r="V39" s="228">
        <f>ROUND(E39*U39,2)</f>
        <v>0.83</v>
      </c>
      <c r="W39" s="228"/>
      <c r="X39" s="228" t="s">
        <v>116</v>
      </c>
      <c r="Y39" s="217"/>
      <c r="Z39" s="217"/>
      <c r="AA39" s="217"/>
      <c r="AB39" s="217"/>
      <c r="AC39" s="217"/>
      <c r="AD39" s="217"/>
      <c r="AE39" s="217"/>
      <c r="AF39" s="217"/>
      <c r="AG39" s="217" t="s">
        <v>117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0.399999999999999" outlineLevel="1" x14ac:dyDescent="0.25">
      <c r="A40" s="237">
        <v>22</v>
      </c>
      <c r="B40" s="238" t="s">
        <v>177</v>
      </c>
      <c r="C40" s="256" t="s">
        <v>178</v>
      </c>
      <c r="D40" s="239" t="s">
        <v>175</v>
      </c>
      <c r="E40" s="240">
        <v>2</v>
      </c>
      <c r="F40" s="241"/>
      <c r="G40" s="242">
        <f>ROUND(E40*F40,2)</f>
        <v>0</v>
      </c>
      <c r="H40" s="241"/>
      <c r="I40" s="242">
        <f>ROUND(E40*H40,2)</f>
        <v>0</v>
      </c>
      <c r="J40" s="241"/>
      <c r="K40" s="242">
        <f>ROUND(E40*J40,2)</f>
        <v>0</v>
      </c>
      <c r="L40" s="242">
        <v>21</v>
      </c>
      <c r="M40" s="242">
        <f>G40*(1+L40/100)</f>
        <v>0</v>
      </c>
      <c r="N40" s="242">
        <v>1.7099999999999999E-3</v>
      </c>
      <c r="O40" s="242">
        <f>ROUND(E40*N40,2)</f>
        <v>0</v>
      </c>
      <c r="P40" s="242">
        <v>0</v>
      </c>
      <c r="Q40" s="242">
        <f>ROUND(E40*P40,2)</f>
        <v>0</v>
      </c>
      <c r="R40" s="242" t="s">
        <v>176</v>
      </c>
      <c r="S40" s="242" t="s">
        <v>114</v>
      </c>
      <c r="T40" s="243" t="s">
        <v>115</v>
      </c>
      <c r="U40" s="228">
        <v>0.7</v>
      </c>
      <c r="V40" s="228">
        <f>ROUND(E40*U40,2)</f>
        <v>1.4</v>
      </c>
      <c r="W40" s="228"/>
      <c r="X40" s="228" t="s">
        <v>116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117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outlineLevel="1" x14ac:dyDescent="0.25">
      <c r="A41" s="224">
        <v>23</v>
      </c>
      <c r="B41" s="225" t="s">
        <v>179</v>
      </c>
      <c r="C41" s="259" t="s">
        <v>180</v>
      </c>
      <c r="D41" s="226" t="s">
        <v>0</v>
      </c>
      <c r="E41" s="253"/>
      <c r="F41" s="229"/>
      <c r="G41" s="228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 t="s">
        <v>176</v>
      </c>
      <c r="S41" s="228" t="s">
        <v>114</v>
      </c>
      <c r="T41" s="228" t="s">
        <v>115</v>
      </c>
      <c r="U41" s="228">
        <v>0</v>
      </c>
      <c r="V41" s="228">
        <f>ROUND(E41*U41,2)</f>
        <v>0</v>
      </c>
      <c r="W41" s="228"/>
      <c r="X41" s="228" t="s">
        <v>170</v>
      </c>
      <c r="Y41" s="217"/>
      <c r="Z41" s="217"/>
      <c r="AA41" s="217"/>
      <c r="AB41" s="217"/>
      <c r="AC41" s="217"/>
      <c r="AD41" s="217"/>
      <c r="AE41" s="217"/>
      <c r="AF41" s="217"/>
      <c r="AG41" s="217" t="s">
        <v>171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24"/>
      <c r="B42" s="225"/>
      <c r="C42" s="260" t="s">
        <v>181</v>
      </c>
      <c r="D42" s="252"/>
      <c r="E42" s="252"/>
      <c r="F42" s="252"/>
      <c r="G42" s="252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17"/>
      <c r="Z42" s="217"/>
      <c r="AA42" s="217"/>
      <c r="AB42" s="217"/>
      <c r="AC42" s="217"/>
      <c r="AD42" s="217"/>
      <c r="AE42" s="217"/>
      <c r="AF42" s="217"/>
      <c r="AG42" s="217" t="s">
        <v>119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x14ac:dyDescent="0.25">
      <c r="A43" s="231" t="s">
        <v>108</v>
      </c>
      <c r="B43" s="232" t="s">
        <v>69</v>
      </c>
      <c r="C43" s="255" t="s">
        <v>70</v>
      </c>
      <c r="D43" s="233"/>
      <c r="E43" s="234"/>
      <c r="F43" s="235"/>
      <c r="G43" s="235">
        <f>SUMIF(AG44:AG49,"&lt;&gt;NOR",G44:G49)</f>
        <v>0</v>
      </c>
      <c r="H43" s="235"/>
      <c r="I43" s="235">
        <f>SUM(I44:I49)</f>
        <v>0</v>
      </c>
      <c r="J43" s="235"/>
      <c r="K43" s="235">
        <f>SUM(K44:K49)</f>
        <v>0</v>
      </c>
      <c r="L43" s="235"/>
      <c r="M43" s="235">
        <f>SUM(M44:M49)</f>
        <v>0</v>
      </c>
      <c r="N43" s="235"/>
      <c r="O43" s="235">
        <f>SUM(O44:O49)</f>
        <v>6.04</v>
      </c>
      <c r="P43" s="235"/>
      <c r="Q43" s="235">
        <f>SUM(Q44:Q49)</f>
        <v>2.95</v>
      </c>
      <c r="R43" s="235"/>
      <c r="S43" s="235"/>
      <c r="T43" s="236"/>
      <c r="U43" s="230"/>
      <c r="V43" s="230">
        <f>SUM(V44:V49)</f>
        <v>233.22</v>
      </c>
      <c r="W43" s="230"/>
      <c r="X43" s="230"/>
      <c r="AG43" t="s">
        <v>109</v>
      </c>
    </row>
    <row r="44" spans="1:60" ht="20.399999999999999" outlineLevel="1" x14ac:dyDescent="0.25">
      <c r="A44" s="245">
        <v>24</v>
      </c>
      <c r="B44" s="246" t="s">
        <v>182</v>
      </c>
      <c r="C44" s="258" t="s">
        <v>183</v>
      </c>
      <c r="D44" s="247" t="s">
        <v>112</v>
      </c>
      <c r="E44" s="248">
        <v>196.97749999999999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21</v>
      </c>
      <c r="M44" s="250">
        <f>G44*(1+L44/100)</f>
        <v>0</v>
      </c>
      <c r="N44" s="250">
        <v>1.452E-2</v>
      </c>
      <c r="O44" s="250">
        <f>ROUND(E44*N44,2)</f>
        <v>2.86</v>
      </c>
      <c r="P44" s="250">
        <v>0</v>
      </c>
      <c r="Q44" s="250">
        <f>ROUND(E44*P44,2)</f>
        <v>0</v>
      </c>
      <c r="R44" s="250" t="s">
        <v>184</v>
      </c>
      <c r="S44" s="250" t="s">
        <v>114</v>
      </c>
      <c r="T44" s="251" t="s">
        <v>115</v>
      </c>
      <c r="U44" s="228">
        <v>0.27</v>
      </c>
      <c r="V44" s="228">
        <f>ROUND(E44*U44,2)</f>
        <v>53.18</v>
      </c>
      <c r="W44" s="228"/>
      <c r="X44" s="228" t="s">
        <v>116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117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ht="20.399999999999999" outlineLevel="1" x14ac:dyDescent="0.25">
      <c r="A45" s="245">
        <v>25</v>
      </c>
      <c r="B45" s="246" t="s">
        <v>185</v>
      </c>
      <c r="C45" s="258" t="s">
        <v>186</v>
      </c>
      <c r="D45" s="247" t="s">
        <v>112</v>
      </c>
      <c r="E45" s="248">
        <v>787.91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21</v>
      </c>
      <c r="M45" s="250">
        <f>G45*(1+L45/100)</f>
        <v>0</v>
      </c>
      <c r="N45" s="250">
        <v>4.0299999999999997E-3</v>
      </c>
      <c r="O45" s="250">
        <f>ROUND(E45*N45,2)</f>
        <v>3.18</v>
      </c>
      <c r="P45" s="250">
        <v>0</v>
      </c>
      <c r="Q45" s="250">
        <f>ROUND(E45*P45,2)</f>
        <v>0</v>
      </c>
      <c r="R45" s="250" t="s">
        <v>184</v>
      </c>
      <c r="S45" s="250" t="s">
        <v>114</v>
      </c>
      <c r="T45" s="251" t="s">
        <v>115</v>
      </c>
      <c r="U45" s="228">
        <v>0.156</v>
      </c>
      <c r="V45" s="228">
        <f>ROUND(E45*U45,2)</f>
        <v>122.91</v>
      </c>
      <c r="W45" s="228"/>
      <c r="X45" s="228" t="s">
        <v>116</v>
      </c>
      <c r="Y45" s="217"/>
      <c r="Z45" s="217"/>
      <c r="AA45" s="217"/>
      <c r="AB45" s="217"/>
      <c r="AC45" s="217"/>
      <c r="AD45" s="217"/>
      <c r="AE45" s="217"/>
      <c r="AF45" s="217"/>
      <c r="AG45" s="217" t="s">
        <v>117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0.399999999999999" outlineLevel="1" x14ac:dyDescent="0.25">
      <c r="A46" s="245">
        <v>26</v>
      </c>
      <c r="B46" s="246" t="s">
        <v>187</v>
      </c>
      <c r="C46" s="258" t="s">
        <v>188</v>
      </c>
      <c r="D46" s="247" t="s">
        <v>112</v>
      </c>
      <c r="E46" s="248">
        <v>196.97749999999999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21</v>
      </c>
      <c r="M46" s="250">
        <f>G46*(1+L46/100)</f>
        <v>0</v>
      </c>
      <c r="N46" s="250">
        <v>0</v>
      </c>
      <c r="O46" s="250">
        <f>ROUND(E46*N46,2)</f>
        <v>0</v>
      </c>
      <c r="P46" s="250">
        <v>1.4999999999999999E-2</v>
      </c>
      <c r="Q46" s="250">
        <f>ROUND(E46*P46,2)</f>
        <v>2.95</v>
      </c>
      <c r="R46" s="250" t="s">
        <v>184</v>
      </c>
      <c r="S46" s="250" t="s">
        <v>114</v>
      </c>
      <c r="T46" s="251" t="s">
        <v>115</v>
      </c>
      <c r="U46" s="228">
        <v>0.09</v>
      </c>
      <c r="V46" s="228">
        <f>ROUND(E46*U46,2)</f>
        <v>17.73</v>
      </c>
      <c r="W46" s="228"/>
      <c r="X46" s="228" t="s">
        <v>116</v>
      </c>
      <c r="Y46" s="217"/>
      <c r="Z46" s="217"/>
      <c r="AA46" s="217"/>
      <c r="AB46" s="217"/>
      <c r="AC46" s="217"/>
      <c r="AD46" s="217"/>
      <c r="AE46" s="217"/>
      <c r="AF46" s="217"/>
      <c r="AG46" s="217" t="s">
        <v>117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37">
        <v>27</v>
      </c>
      <c r="B47" s="238" t="s">
        <v>189</v>
      </c>
      <c r="C47" s="256" t="s">
        <v>190</v>
      </c>
      <c r="D47" s="239" t="s">
        <v>112</v>
      </c>
      <c r="E47" s="240">
        <v>787.91</v>
      </c>
      <c r="F47" s="241"/>
      <c r="G47" s="242">
        <f>ROUND(E47*F47,2)</f>
        <v>0</v>
      </c>
      <c r="H47" s="241"/>
      <c r="I47" s="242">
        <f>ROUND(E47*H47,2)</f>
        <v>0</v>
      </c>
      <c r="J47" s="241"/>
      <c r="K47" s="242">
        <f>ROUND(E47*J47,2)</f>
        <v>0</v>
      </c>
      <c r="L47" s="242">
        <v>21</v>
      </c>
      <c r="M47" s="242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2" t="s">
        <v>191</v>
      </c>
      <c r="S47" s="242" t="s">
        <v>114</v>
      </c>
      <c r="T47" s="243" t="s">
        <v>156</v>
      </c>
      <c r="U47" s="228">
        <v>0.05</v>
      </c>
      <c r="V47" s="228">
        <f>ROUND(E47*U47,2)</f>
        <v>39.4</v>
      </c>
      <c r="W47" s="228"/>
      <c r="X47" s="228" t="s">
        <v>116</v>
      </c>
      <c r="Y47" s="217"/>
      <c r="Z47" s="217"/>
      <c r="AA47" s="217"/>
      <c r="AB47" s="217"/>
      <c r="AC47" s="217"/>
      <c r="AD47" s="217"/>
      <c r="AE47" s="217"/>
      <c r="AF47" s="217"/>
      <c r="AG47" s="217" t="s">
        <v>117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24">
        <v>28</v>
      </c>
      <c r="B48" s="225" t="s">
        <v>192</v>
      </c>
      <c r="C48" s="259" t="s">
        <v>193</v>
      </c>
      <c r="D48" s="226" t="s">
        <v>0</v>
      </c>
      <c r="E48" s="253"/>
      <c r="F48" s="229"/>
      <c r="G48" s="228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 t="s">
        <v>184</v>
      </c>
      <c r="S48" s="228" t="s">
        <v>114</v>
      </c>
      <c r="T48" s="228" t="s">
        <v>115</v>
      </c>
      <c r="U48" s="228">
        <v>0</v>
      </c>
      <c r="V48" s="228">
        <f>ROUND(E48*U48,2)</f>
        <v>0</v>
      </c>
      <c r="W48" s="228"/>
      <c r="X48" s="228" t="s">
        <v>170</v>
      </c>
      <c r="Y48" s="217"/>
      <c r="Z48" s="217"/>
      <c r="AA48" s="217"/>
      <c r="AB48" s="217"/>
      <c r="AC48" s="217"/>
      <c r="AD48" s="217"/>
      <c r="AE48" s="217"/>
      <c r="AF48" s="217"/>
      <c r="AG48" s="217" t="s">
        <v>171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24"/>
      <c r="B49" s="225"/>
      <c r="C49" s="260" t="s">
        <v>172</v>
      </c>
      <c r="D49" s="252"/>
      <c r="E49" s="252"/>
      <c r="F49" s="252"/>
      <c r="G49" s="252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28"/>
      <c r="Y49" s="217"/>
      <c r="Z49" s="217"/>
      <c r="AA49" s="217"/>
      <c r="AB49" s="217"/>
      <c r="AC49" s="217"/>
      <c r="AD49" s="217"/>
      <c r="AE49" s="217"/>
      <c r="AF49" s="217"/>
      <c r="AG49" s="217" t="s">
        <v>119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x14ac:dyDescent="0.25">
      <c r="A50" s="231" t="s">
        <v>108</v>
      </c>
      <c r="B50" s="232" t="s">
        <v>71</v>
      </c>
      <c r="C50" s="255" t="s">
        <v>72</v>
      </c>
      <c r="D50" s="233"/>
      <c r="E50" s="234"/>
      <c r="F50" s="235"/>
      <c r="G50" s="235">
        <f>SUMIF(AG51:AG82,"&lt;&gt;NOR",G51:G82)</f>
        <v>0</v>
      </c>
      <c r="H50" s="235"/>
      <c r="I50" s="235">
        <f>SUM(I51:I82)</f>
        <v>0</v>
      </c>
      <c r="J50" s="235"/>
      <c r="K50" s="235">
        <f>SUM(K51:K82)</f>
        <v>0</v>
      </c>
      <c r="L50" s="235"/>
      <c r="M50" s="235">
        <f>SUM(M51:M82)</f>
        <v>0</v>
      </c>
      <c r="N50" s="235"/>
      <c r="O50" s="235">
        <f>SUM(O51:O82)</f>
        <v>6.67</v>
      </c>
      <c r="P50" s="235"/>
      <c r="Q50" s="235">
        <f>SUM(Q51:Q82)</f>
        <v>1.59</v>
      </c>
      <c r="R50" s="235"/>
      <c r="S50" s="235"/>
      <c r="T50" s="236"/>
      <c r="U50" s="230"/>
      <c r="V50" s="230">
        <f>SUM(V51:V82)</f>
        <v>578.98</v>
      </c>
      <c r="W50" s="230"/>
      <c r="X50" s="230"/>
      <c r="AG50" t="s">
        <v>109</v>
      </c>
    </row>
    <row r="51" spans="1:60" ht="20.399999999999999" outlineLevel="1" x14ac:dyDescent="0.25">
      <c r="A51" s="237">
        <v>29</v>
      </c>
      <c r="B51" s="238" t="s">
        <v>194</v>
      </c>
      <c r="C51" s="256" t="s">
        <v>195</v>
      </c>
      <c r="D51" s="239" t="s">
        <v>145</v>
      </c>
      <c r="E51" s="240">
        <v>21.5</v>
      </c>
      <c r="F51" s="241"/>
      <c r="G51" s="242">
        <f>ROUND(E51*F51,2)</f>
        <v>0</v>
      </c>
      <c r="H51" s="241"/>
      <c r="I51" s="242">
        <f>ROUND(E51*H51,2)</f>
        <v>0</v>
      </c>
      <c r="J51" s="241"/>
      <c r="K51" s="242">
        <f>ROUND(E51*J51,2)</f>
        <v>0</v>
      </c>
      <c r="L51" s="242">
        <v>21</v>
      </c>
      <c r="M51" s="242">
        <f>G51*(1+L51/100)</f>
        <v>0</v>
      </c>
      <c r="N51" s="242">
        <v>3.4199999999999999E-3</v>
      </c>
      <c r="O51" s="242">
        <f>ROUND(E51*N51,2)</f>
        <v>7.0000000000000007E-2</v>
      </c>
      <c r="P51" s="242">
        <v>0</v>
      </c>
      <c r="Q51" s="242">
        <f>ROUND(E51*P51,2)</f>
        <v>0</v>
      </c>
      <c r="R51" s="242" t="s">
        <v>196</v>
      </c>
      <c r="S51" s="242" t="s">
        <v>114</v>
      </c>
      <c r="T51" s="243" t="s">
        <v>115</v>
      </c>
      <c r="U51" s="228">
        <v>0.76165000000000005</v>
      </c>
      <c r="V51" s="228">
        <f>ROUND(E51*U51,2)</f>
        <v>16.38</v>
      </c>
      <c r="W51" s="228"/>
      <c r="X51" s="228" t="s">
        <v>116</v>
      </c>
      <c r="Y51" s="217"/>
      <c r="Z51" s="217"/>
      <c r="AA51" s="217"/>
      <c r="AB51" s="217"/>
      <c r="AC51" s="217"/>
      <c r="AD51" s="217"/>
      <c r="AE51" s="217"/>
      <c r="AF51" s="217"/>
      <c r="AG51" s="217" t="s">
        <v>117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24"/>
      <c r="B52" s="225"/>
      <c r="C52" s="257" t="s">
        <v>197</v>
      </c>
      <c r="D52" s="244"/>
      <c r="E52" s="244"/>
      <c r="F52" s="244"/>
      <c r="G52" s="244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17"/>
      <c r="Z52" s="217"/>
      <c r="AA52" s="217"/>
      <c r="AB52" s="217"/>
      <c r="AC52" s="217"/>
      <c r="AD52" s="217"/>
      <c r="AE52" s="217"/>
      <c r="AF52" s="217"/>
      <c r="AG52" s="217" t="s">
        <v>119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37">
        <v>30</v>
      </c>
      <c r="B53" s="238" t="s">
        <v>198</v>
      </c>
      <c r="C53" s="256" t="s">
        <v>199</v>
      </c>
      <c r="D53" s="239" t="s">
        <v>145</v>
      </c>
      <c r="E53" s="240">
        <v>176.4</v>
      </c>
      <c r="F53" s="241"/>
      <c r="G53" s="242">
        <f>ROUND(E53*F53,2)</f>
        <v>0</v>
      </c>
      <c r="H53" s="241"/>
      <c r="I53" s="242">
        <f>ROUND(E53*H53,2)</f>
        <v>0</v>
      </c>
      <c r="J53" s="241"/>
      <c r="K53" s="242">
        <f>ROUND(E53*J53,2)</f>
        <v>0</v>
      </c>
      <c r="L53" s="242">
        <v>21</v>
      </c>
      <c r="M53" s="242">
        <f>G53*(1+L53/100)</f>
        <v>0</v>
      </c>
      <c r="N53" s="242">
        <v>1.1900000000000001E-3</v>
      </c>
      <c r="O53" s="242">
        <f>ROUND(E53*N53,2)</f>
        <v>0.21</v>
      </c>
      <c r="P53" s="242">
        <v>0</v>
      </c>
      <c r="Q53" s="242">
        <f>ROUND(E53*P53,2)</f>
        <v>0</v>
      </c>
      <c r="R53" s="242" t="s">
        <v>196</v>
      </c>
      <c r="S53" s="242" t="s">
        <v>114</v>
      </c>
      <c r="T53" s="243" t="s">
        <v>115</v>
      </c>
      <c r="U53" s="228">
        <v>0.28000000000000003</v>
      </c>
      <c r="V53" s="228">
        <f>ROUND(E53*U53,2)</f>
        <v>49.39</v>
      </c>
      <c r="W53" s="228"/>
      <c r="X53" s="228" t="s">
        <v>116</v>
      </c>
      <c r="Y53" s="217"/>
      <c r="Z53" s="217"/>
      <c r="AA53" s="217"/>
      <c r="AB53" s="217"/>
      <c r="AC53" s="217"/>
      <c r="AD53" s="217"/>
      <c r="AE53" s="217"/>
      <c r="AF53" s="217"/>
      <c r="AG53" s="217" t="s">
        <v>117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24"/>
      <c r="B54" s="225"/>
      <c r="C54" s="257" t="s">
        <v>200</v>
      </c>
      <c r="D54" s="244"/>
      <c r="E54" s="244"/>
      <c r="F54" s="244"/>
      <c r="G54" s="244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28"/>
      <c r="Y54" s="217"/>
      <c r="Z54" s="217"/>
      <c r="AA54" s="217"/>
      <c r="AB54" s="217"/>
      <c r="AC54" s="217"/>
      <c r="AD54" s="217"/>
      <c r="AE54" s="217"/>
      <c r="AF54" s="217"/>
      <c r="AG54" s="217" t="s">
        <v>119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ht="20.399999999999999" outlineLevel="1" x14ac:dyDescent="0.25">
      <c r="A55" s="237">
        <v>31</v>
      </c>
      <c r="B55" s="238" t="s">
        <v>201</v>
      </c>
      <c r="C55" s="256" t="s">
        <v>202</v>
      </c>
      <c r="D55" s="239" t="s">
        <v>145</v>
      </c>
      <c r="E55" s="240">
        <v>20.55</v>
      </c>
      <c r="F55" s="241"/>
      <c r="G55" s="242">
        <f>ROUND(E55*F55,2)</f>
        <v>0</v>
      </c>
      <c r="H55" s="241"/>
      <c r="I55" s="242">
        <f>ROUND(E55*H55,2)</f>
        <v>0</v>
      </c>
      <c r="J55" s="241"/>
      <c r="K55" s="242">
        <f>ROUND(E55*J55,2)</f>
        <v>0</v>
      </c>
      <c r="L55" s="242">
        <v>21</v>
      </c>
      <c r="M55" s="242">
        <f>G55*(1+L55/100)</f>
        <v>0</v>
      </c>
      <c r="N55" s="242">
        <v>1.9300000000000001E-3</v>
      </c>
      <c r="O55" s="242">
        <f>ROUND(E55*N55,2)</f>
        <v>0.04</v>
      </c>
      <c r="P55" s="242">
        <v>0</v>
      </c>
      <c r="Q55" s="242">
        <f>ROUND(E55*P55,2)</f>
        <v>0</v>
      </c>
      <c r="R55" s="242" t="s">
        <v>196</v>
      </c>
      <c r="S55" s="242" t="s">
        <v>114</v>
      </c>
      <c r="T55" s="243" t="s">
        <v>115</v>
      </c>
      <c r="U55" s="228">
        <v>0.40699999999999997</v>
      </c>
      <c r="V55" s="228">
        <f>ROUND(E55*U55,2)</f>
        <v>8.36</v>
      </c>
      <c r="W55" s="228"/>
      <c r="X55" s="228" t="s">
        <v>116</v>
      </c>
      <c r="Y55" s="217"/>
      <c r="Z55" s="217"/>
      <c r="AA55" s="217"/>
      <c r="AB55" s="217"/>
      <c r="AC55" s="217"/>
      <c r="AD55" s="217"/>
      <c r="AE55" s="217"/>
      <c r="AF55" s="217"/>
      <c r="AG55" s="217" t="s">
        <v>117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24"/>
      <c r="B56" s="225"/>
      <c r="C56" s="257" t="s">
        <v>200</v>
      </c>
      <c r="D56" s="244"/>
      <c r="E56" s="244"/>
      <c r="F56" s="244"/>
      <c r="G56" s="244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28"/>
      <c r="Y56" s="217"/>
      <c r="Z56" s="217"/>
      <c r="AA56" s="217"/>
      <c r="AB56" s="217"/>
      <c r="AC56" s="217"/>
      <c r="AD56" s="217"/>
      <c r="AE56" s="217"/>
      <c r="AF56" s="217"/>
      <c r="AG56" s="217" t="s">
        <v>119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ht="20.399999999999999" outlineLevel="1" x14ac:dyDescent="0.25">
      <c r="A57" s="237">
        <v>32</v>
      </c>
      <c r="B57" s="238" t="s">
        <v>203</v>
      </c>
      <c r="C57" s="256" t="s">
        <v>204</v>
      </c>
      <c r="D57" s="239" t="s">
        <v>145</v>
      </c>
      <c r="E57" s="240">
        <v>11.98</v>
      </c>
      <c r="F57" s="241"/>
      <c r="G57" s="242">
        <f>ROUND(E57*F57,2)</f>
        <v>0</v>
      </c>
      <c r="H57" s="241"/>
      <c r="I57" s="242">
        <f>ROUND(E57*H57,2)</f>
        <v>0</v>
      </c>
      <c r="J57" s="241"/>
      <c r="K57" s="242">
        <f>ROUND(E57*J57,2)</f>
        <v>0</v>
      </c>
      <c r="L57" s="242">
        <v>21</v>
      </c>
      <c r="M57" s="242">
        <f>G57*(1+L57/100)</f>
        <v>0</v>
      </c>
      <c r="N57" s="242">
        <v>2.0600000000000002E-3</v>
      </c>
      <c r="O57" s="242">
        <f>ROUND(E57*N57,2)</f>
        <v>0.02</v>
      </c>
      <c r="P57" s="242">
        <v>0</v>
      </c>
      <c r="Q57" s="242">
        <f>ROUND(E57*P57,2)</f>
        <v>0</v>
      </c>
      <c r="R57" s="242" t="s">
        <v>196</v>
      </c>
      <c r="S57" s="242" t="s">
        <v>114</v>
      </c>
      <c r="T57" s="243" t="s">
        <v>115</v>
      </c>
      <c r="U57" s="228">
        <v>0.34</v>
      </c>
      <c r="V57" s="228">
        <f>ROUND(E57*U57,2)</f>
        <v>4.07</v>
      </c>
      <c r="W57" s="228"/>
      <c r="X57" s="228" t="s">
        <v>116</v>
      </c>
      <c r="Y57" s="217"/>
      <c r="Z57" s="217"/>
      <c r="AA57" s="217"/>
      <c r="AB57" s="217"/>
      <c r="AC57" s="217"/>
      <c r="AD57" s="217"/>
      <c r="AE57" s="217"/>
      <c r="AF57" s="217"/>
      <c r="AG57" s="217" t="s">
        <v>117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5">
      <c r="A58" s="224"/>
      <c r="B58" s="225"/>
      <c r="C58" s="257" t="s">
        <v>200</v>
      </c>
      <c r="D58" s="244"/>
      <c r="E58" s="244"/>
      <c r="F58" s="244"/>
      <c r="G58" s="244"/>
      <c r="H58" s="228"/>
      <c r="I58" s="228"/>
      <c r="J58" s="228"/>
      <c r="K58" s="228"/>
      <c r="L58" s="228"/>
      <c r="M58" s="228"/>
      <c r="N58" s="228"/>
      <c r="O58" s="228"/>
      <c r="P58" s="228"/>
      <c r="Q58" s="228"/>
      <c r="R58" s="228"/>
      <c r="S58" s="228"/>
      <c r="T58" s="228"/>
      <c r="U58" s="228"/>
      <c r="V58" s="228"/>
      <c r="W58" s="228"/>
      <c r="X58" s="228"/>
      <c r="Y58" s="217"/>
      <c r="Z58" s="217"/>
      <c r="AA58" s="217"/>
      <c r="AB58" s="217"/>
      <c r="AC58" s="217"/>
      <c r="AD58" s="217"/>
      <c r="AE58" s="217"/>
      <c r="AF58" s="217"/>
      <c r="AG58" s="217" t="s">
        <v>119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ht="20.399999999999999" outlineLevel="1" x14ac:dyDescent="0.25">
      <c r="A59" s="245">
        <v>33</v>
      </c>
      <c r="B59" s="246" t="s">
        <v>205</v>
      </c>
      <c r="C59" s="258" t="s">
        <v>206</v>
      </c>
      <c r="D59" s="247" t="s">
        <v>145</v>
      </c>
      <c r="E59" s="248">
        <v>12.6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21</v>
      </c>
      <c r="M59" s="250">
        <f>G59*(1+L59/100)</f>
        <v>0</v>
      </c>
      <c r="N59" s="250">
        <v>3.1700000000000001E-3</v>
      </c>
      <c r="O59" s="250">
        <f>ROUND(E59*N59,2)</f>
        <v>0.04</v>
      </c>
      <c r="P59" s="250">
        <v>0</v>
      </c>
      <c r="Q59" s="250">
        <f>ROUND(E59*P59,2)</f>
        <v>0</v>
      </c>
      <c r="R59" s="250" t="s">
        <v>196</v>
      </c>
      <c r="S59" s="250" t="s">
        <v>114</v>
      </c>
      <c r="T59" s="251" t="s">
        <v>115</v>
      </c>
      <c r="U59" s="228">
        <v>0.219</v>
      </c>
      <c r="V59" s="228">
        <f>ROUND(E59*U59,2)</f>
        <v>2.76</v>
      </c>
      <c r="W59" s="228"/>
      <c r="X59" s="228" t="s">
        <v>116</v>
      </c>
      <c r="Y59" s="217"/>
      <c r="Z59" s="217"/>
      <c r="AA59" s="217"/>
      <c r="AB59" s="217"/>
      <c r="AC59" s="217"/>
      <c r="AD59" s="217"/>
      <c r="AE59" s="217"/>
      <c r="AF59" s="217"/>
      <c r="AG59" s="217" t="s">
        <v>117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ht="20.399999999999999" outlineLevel="1" x14ac:dyDescent="0.25">
      <c r="A60" s="245">
        <v>34</v>
      </c>
      <c r="B60" s="246" t="s">
        <v>207</v>
      </c>
      <c r="C60" s="258" t="s">
        <v>208</v>
      </c>
      <c r="D60" s="247" t="s">
        <v>145</v>
      </c>
      <c r="E60" s="248">
        <v>42.1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21</v>
      </c>
      <c r="M60" s="250">
        <f>G60*(1+L60/100)</f>
        <v>0</v>
      </c>
      <c r="N60" s="250">
        <v>3.5400000000000002E-3</v>
      </c>
      <c r="O60" s="250">
        <f>ROUND(E60*N60,2)</f>
        <v>0.15</v>
      </c>
      <c r="P60" s="250">
        <v>0</v>
      </c>
      <c r="Q60" s="250">
        <f>ROUND(E60*P60,2)</f>
        <v>0</v>
      </c>
      <c r="R60" s="250" t="s">
        <v>196</v>
      </c>
      <c r="S60" s="250" t="s">
        <v>114</v>
      </c>
      <c r="T60" s="251" t="s">
        <v>115</v>
      </c>
      <c r="U60" s="228">
        <v>0.219</v>
      </c>
      <c r="V60" s="228">
        <f>ROUND(E60*U60,2)</f>
        <v>9.2200000000000006</v>
      </c>
      <c r="W60" s="228"/>
      <c r="X60" s="228" t="s">
        <v>116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117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ht="20.399999999999999" outlineLevel="1" x14ac:dyDescent="0.25">
      <c r="A61" s="237">
        <v>35</v>
      </c>
      <c r="B61" s="238" t="s">
        <v>209</v>
      </c>
      <c r="C61" s="256" t="s">
        <v>210</v>
      </c>
      <c r="D61" s="239" t="s">
        <v>145</v>
      </c>
      <c r="E61" s="240">
        <v>46.35</v>
      </c>
      <c r="F61" s="241"/>
      <c r="G61" s="242">
        <f>ROUND(E61*F61,2)</f>
        <v>0</v>
      </c>
      <c r="H61" s="241"/>
      <c r="I61" s="242">
        <f>ROUND(E61*H61,2)</f>
        <v>0</v>
      </c>
      <c r="J61" s="241"/>
      <c r="K61" s="242">
        <f>ROUND(E61*J61,2)</f>
        <v>0</v>
      </c>
      <c r="L61" s="242">
        <v>21</v>
      </c>
      <c r="M61" s="242">
        <f>G61*(1+L61/100)</f>
        <v>0</v>
      </c>
      <c r="N61" s="242">
        <v>2.3999999999999998E-3</v>
      </c>
      <c r="O61" s="242">
        <f>ROUND(E61*N61,2)</f>
        <v>0.11</v>
      </c>
      <c r="P61" s="242">
        <v>0</v>
      </c>
      <c r="Q61" s="242">
        <f>ROUND(E61*P61,2)</f>
        <v>0</v>
      </c>
      <c r="R61" s="242" t="s">
        <v>196</v>
      </c>
      <c r="S61" s="242" t="s">
        <v>114</v>
      </c>
      <c r="T61" s="243" t="s">
        <v>115</v>
      </c>
      <c r="U61" s="228">
        <v>0.26</v>
      </c>
      <c r="V61" s="228">
        <f>ROUND(E61*U61,2)</f>
        <v>12.05</v>
      </c>
      <c r="W61" s="228"/>
      <c r="X61" s="228" t="s">
        <v>116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117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5">
      <c r="A62" s="224"/>
      <c r="B62" s="225"/>
      <c r="C62" s="257" t="s">
        <v>211</v>
      </c>
      <c r="D62" s="244"/>
      <c r="E62" s="244"/>
      <c r="F62" s="244"/>
      <c r="G62" s="244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17"/>
      <c r="Z62" s="217"/>
      <c r="AA62" s="217"/>
      <c r="AB62" s="217"/>
      <c r="AC62" s="217"/>
      <c r="AD62" s="217"/>
      <c r="AE62" s="217"/>
      <c r="AF62" s="217"/>
      <c r="AG62" s="217" t="s">
        <v>119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ht="20.399999999999999" outlineLevel="1" x14ac:dyDescent="0.25">
      <c r="A63" s="237">
        <v>36</v>
      </c>
      <c r="B63" s="238" t="s">
        <v>212</v>
      </c>
      <c r="C63" s="256" t="s">
        <v>213</v>
      </c>
      <c r="D63" s="239" t="s">
        <v>145</v>
      </c>
      <c r="E63" s="240">
        <v>125.5</v>
      </c>
      <c r="F63" s="241"/>
      <c r="G63" s="242">
        <f>ROUND(E63*F63,2)</f>
        <v>0</v>
      </c>
      <c r="H63" s="241"/>
      <c r="I63" s="242">
        <f>ROUND(E63*H63,2)</f>
        <v>0</v>
      </c>
      <c r="J63" s="241"/>
      <c r="K63" s="242">
        <f>ROUND(E63*J63,2)</f>
        <v>0</v>
      </c>
      <c r="L63" s="242">
        <v>21</v>
      </c>
      <c r="M63" s="242">
        <f>G63*(1+L63/100)</f>
        <v>0</v>
      </c>
      <c r="N63" s="242">
        <v>5.1399999999999996E-3</v>
      </c>
      <c r="O63" s="242">
        <f>ROUND(E63*N63,2)</f>
        <v>0.65</v>
      </c>
      <c r="P63" s="242">
        <v>0</v>
      </c>
      <c r="Q63" s="242">
        <f>ROUND(E63*P63,2)</f>
        <v>0</v>
      </c>
      <c r="R63" s="242" t="s">
        <v>196</v>
      </c>
      <c r="S63" s="242" t="s">
        <v>114</v>
      </c>
      <c r="T63" s="243" t="s">
        <v>115</v>
      </c>
      <c r="U63" s="228">
        <v>0.65119000000000005</v>
      </c>
      <c r="V63" s="228">
        <f>ROUND(E63*U63,2)</f>
        <v>81.72</v>
      </c>
      <c r="W63" s="228"/>
      <c r="X63" s="228" t="s">
        <v>116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117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24"/>
      <c r="B64" s="225"/>
      <c r="C64" s="257" t="s">
        <v>211</v>
      </c>
      <c r="D64" s="244"/>
      <c r="E64" s="244"/>
      <c r="F64" s="244"/>
      <c r="G64" s="244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  <c r="V64" s="228"/>
      <c r="W64" s="228"/>
      <c r="X64" s="228"/>
      <c r="Y64" s="217"/>
      <c r="Z64" s="217"/>
      <c r="AA64" s="217"/>
      <c r="AB64" s="217"/>
      <c r="AC64" s="217"/>
      <c r="AD64" s="217"/>
      <c r="AE64" s="217"/>
      <c r="AF64" s="217"/>
      <c r="AG64" s="217" t="s">
        <v>119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ht="20.399999999999999" outlineLevel="1" x14ac:dyDescent="0.25">
      <c r="A65" s="245">
        <v>37</v>
      </c>
      <c r="B65" s="246" t="s">
        <v>214</v>
      </c>
      <c r="C65" s="258" t="s">
        <v>215</v>
      </c>
      <c r="D65" s="247" t="s">
        <v>175</v>
      </c>
      <c r="E65" s="248">
        <v>3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21</v>
      </c>
      <c r="M65" s="250">
        <f>G65*(1+L65/100)</f>
        <v>0</v>
      </c>
      <c r="N65" s="250">
        <v>4.0000000000000002E-4</v>
      </c>
      <c r="O65" s="250">
        <f>ROUND(E65*N65,2)</f>
        <v>0</v>
      </c>
      <c r="P65" s="250">
        <v>0</v>
      </c>
      <c r="Q65" s="250">
        <f>ROUND(E65*P65,2)</f>
        <v>0</v>
      </c>
      <c r="R65" s="250" t="s">
        <v>196</v>
      </c>
      <c r="S65" s="250" t="s">
        <v>114</v>
      </c>
      <c r="T65" s="251" t="s">
        <v>115</v>
      </c>
      <c r="U65" s="228">
        <v>0.41</v>
      </c>
      <c r="V65" s="228">
        <f>ROUND(E65*U65,2)</f>
        <v>1.23</v>
      </c>
      <c r="W65" s="228"/>
      <c r="X65" s="228" t="s">
        <v>116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117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5">
      <c r="A66" s="245">
        <v>38</v>
      </c>
      <c r="B66" s="246" t="s">
        <v>216</v>
      </c>
      <c r="C66" s="258" t="s">
        <v>217</v>
      </c>
      <c r="D66" s="247" t="s">
        <v>145</v>
      </c>
      <c r="E66" s="248">
        <v>135.78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21</v>
      </c>
      <c r="M66" s="250">
        <f>G66*(1+L66/100)</f>
        <v>0</v>
      </c>
      <c r="N66" s="250">
        <v>0</v>
      </c>
      <c r="O66" s="250">
        <f>ROUND(E66*N66,2)</f>
        <v>0</v>
      </c>
      <c r="P66" s="250">
        <v>0</v>
      </c>
      <c r="Q66" s="250">
        <f>ROUND(E66*P66,2)</f>
        <v>0</v>
      </c>
      <c r="R66" s="250" t="s">
        <v>196</v>
      </c>
      <c r="S66" s="250" t="s">
        <v>114</v>
      </c>
      <c r="T66" s="251" t="s">
        <v>115</v>
      </c>
      <c r="U66" s="228">
        <v>0.21908</v>
      </c>
      <c r="V66" s="228">
        <f>ROUND(E66*U66,2)</f>
        <v>29.75</v>
      </c>
      <c r="W66" s="228"/>
      <c r="X66" s="228" t="s">
        <v>116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117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5">
      <c r="A67" s="245">
        <v>39</v>
      </c>
      <c r="B67" s="246" t="s">
        <v>218</v>
      </c>
      <c r="C67" s="258" t="s">
        <v>219</v>
      </c>
      <c r="D67" s="247" t="s">
        <v>145</v>
      </c>
      <c r="E67" s="248">
        <v>172.8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21</v>
      </c>
      <c r="M67" s="250">
        <f>G67*(1+L67/100)</f>
        <v>0</v>
      </c>
      <c r="N67" s="250">
        <v>0</v>
      </c>
      <c r="O67" s="250">
        <f>ROUND(E67*N67,2)</f>
        <v>0</v>
      </c>
      <c r="P67" s="250">
        <v>2.6900000000000001E-3</v>
      </c>
      <c r="Q67" s="250">
        <f>ROUND(E67*P67,2)</f>
        <v>0.46</v>
      </c>
      <c r="R67" s="250" t="s">
        <v>196</v>
      </c>
      <c r="S67" s="250" t="s">
        <v>114</v>
      </c>
      <c r="T67" s="251" t="s">
        <v>115</v>
      </c>
      <c r="U67" s="228">
        <v>6.9000000000000006E-2</v>
      </c>
      <c r="V67" s="228">
        <f>ROUND(E67*U67,2)</f>
        <v>11.92</v>
      </c>
      <c r="W67" s="228"/>
      <c r="X67" s="228" t="s">
        <v>116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117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5">
      <c r="A68" s="245">
        <v>40</v>
      </c>
      <c r="B68" s="246" t="s">
        <v>220</v>
      </c>
      <c r="C68" s="258" t="s">
        <v>221</v>
      </c>
      <c r="D68" s="247" t="s">
        <v>145</v>
      </c>
      <c r="E68" s="248">
        <v>46.35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21</v>
      </c>
      <c r="M68" s="250">
        <f>G68*(1+L68/100)</f>
        <v>0</v>
      </c>
      <c r="N68" s="250">
        <v>0</v>
      </c>
      <c r="O68" s="250">
        <f>ROUND(E68*N68,2)</f>
        <v>0</v>
      </c>
      <c r="P68" s="250">
        <v>3.3600000000000001E-3</v>
      </c>
      <c r="Q68" s="250">
        <f>ROUND(E68*P68,2)</f>
        <v>0.16</v>
      </c>
      <c r="R68" s="250" t="s">
        <v>196</v>
      </c>
      <c r="S68" s="250" t="s">
        <v>114</v>
      </c>
      <c r="T68" s="251" t="s">
        <v>115</v>
      </c>
      <c r="U68" s="228">
        <v>7.9350000000000004E-2</v>
      </c>
      <c r="V68" s="228">
        <f>ROUND(E68*U68,2)</f>
        <v>3.68</v>
      </c>
      <c r="W68" s="228"/>
      <c r="X68" s="228" t="s">
        <v>116</v>
      </c>
      <c r="Y68" s="217"/>
      <c r="Z68" s="217"/>
      <c r="AA68" s="217"/>
      <c r="AB68" s="217"/>
      <c r="AC68" s="217"/>
      <c r="AD68" s="217"/>
      <c r="AE68" s="217"/>
      <c r="AF68" s="217"/>
      <c r="AG68" s="217" t="s">
        <v>117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45">
        <v>41</v>
      </c>
      <c r="B69" s="246" t="s">
        <v>222</v>
      </c>
      <c r="C69" s="258" t="s">
        <v>223</v>
      </c>
      <c r="D69" s="247" t="s">
        <v>145</v>
      </c>
      <c r="E69" s="248">
        <v>125.5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21</v>
      </c>
      <c r="M69" s="250">
        <f>G69*(1+L69/100)</f>
        <v>0</v>
      </c>
      <c r="N69" s="250">
        <v>0</v>
      </c>
      <c r="O69" s="250">
        <f>ROUND(E69*N69,2)</f>
        <v>0</v>
      </c>
      <c r="P69" s="250">
        <v>4.45E-3</v>
      </c>
      <c r="Q69" s="250">
        <f>ROUND(E69*P69,2)</f>
        <v>0.56000000000000005</v>
      </c>
      <c r="R69" s="250" t="s">
        <v>196</v>
      </c>
      <c r="S69" s="250" t="s">
        <v>114</v>
      </c>
      <c r="T69" s="251" t="s">
        <v>115</v>
      </c>
      <c r="U69" s="228">
        <v>9.3149999999999997E-2</v>
      </c>
      <c r="V69" s="228">
        <f>ROUND(E69*U69,2)</f>
        <v>11.69</v>
      </c>
      <c r="W69" s="228"/>
      <c r="X69" s="228" t="s">
        <v>116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117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45">
        <v>42</v>
      </c>
      <c r="B70" s="246" t="s">
        <v>224</v>
      </c>
      <c r="C70" s="258" t="s">
        <v>225</v>
      </c>
      <c r="D70" s="247" t="s">
        <v>175</v>
      </c>
      <c r="E70" s="248">
        <v>10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21</v>
      </c>
      <c r="M70" s="250">
        <f>G70*(1+L70/100)</f>
        <v>0</v>
      </c>
      <c r="N70" s="250">
        <v>0</v>
      </c>
      <c r="O70" s="250">
        <f>ROUND(E70*N70,2)</f>
        <v>0</v>
      </c>
      <c r="P70" s="250">
        <v>1.15E-3</v>
      </c>
      <c r="Q70" s="250">
        <f>ROUND(E70*P70,2)</f>
        <v>0.01</v>
      </c>
      <c r="R70" s="250" t="s">
        <v>196</v>
      </c>
      <c r="S70" s="250" t="s">
        <v>114</v>
      </c>
      <c r="T70" s="251" t="s">
        <v>115</v>
      </c>
      <c r="U70" s="228">
        <v>0.10580000000000001</v>
      </c>
      <c r="V70" s="228">
        <f>ROUND(E70*U70,2)</f>
        <v>1.06</v>
      </c>
      <c r="W70" s="228"/>
      <c r="X70" s="228" t="s">
        <v>116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117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45">
        <v>43</v>
      </c>
      <c r="B71" s="246" t="s">
        <v>226</v>
      </c>
      <c r="C71" s="258" t="s">
        <v>227</v>
      </c>
      <c r="D71" s="247" t="s">
        <v>145</v>
      </c>
      <c r="E71" s="248">
        <v>84.9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21</v>
      </c>
      <c r="M71" s="250">
        <f>G71*(1+L71/100)</f>
        <v>0</v>
      </c>
      <c r="N71" s="250">
        <v>0</v>
      </c>
      <c r="O71" s="250">
        <f>ROUND(E71*N71,2)</f>
        <v>0</v>
      </c>
      <c r="P71" s="250">
        <v>2.3E-3</v>
      </c>
      <c r="Q71" s="250">
        <f>ROUND(E71*P71,2)</f>
        <v>0.2</v>
      </c>
      <c r="R71" s="250" t="s">
        <v>196</v>
      </c>
      <c r="S71" s="250" t="s">
        <v>114</v>
      </c>
      <c r="T71" s="251" t="s">
        <v>115</v>
      </c>
      <c r="U71" s="228">
        <v>0.10349999999999999</v>
      </c>
      <c r="V71" s="228">
        <f>ROUND(E71*U71,2)</f>
        <v>8.7899999999999991</v>
      </c>
      <c r="W71" s="228"/>
      <c r="X71" s="228" t="s">
        <v>116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117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45">
        <v>44</v>
      </c>
      <c r="B72" s="246" t="s">
        <v>228</v>
      </c>
      <c r="C72" s="258" t="s">
        <v>229</v>
      </c>
      <c r="D72" s="247" t="s">
        <v>175</v>
      </c>
      <c r="E72" s="248">
        <v>20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21</v>
      </c>
      <c r="M72" s="250">
        <f>G72*(1+L72/100)</f>
        <v>0</v>
      </c>
      <c r="N72" s="250">
        <v>0</v>
      </c>
      <c r="O72" s="250">
        <f>ROUND(E72*N72,2)</f>
        <v>0</v>
      </c>
      <c r="P72" s="250">
        <v>2.0899999999999998E-3</v>
      </c>
      <c r="Q72" s="250">
        <f>ROUND(E72*P72,2)</f>
        <v>0.04</v>
      </c>
      <c r="R72" s="250" t="s">
        <v>196</v>
      </c>
      <c r="S72" s="250" t="s">
        <v>114</v>
      </c>
      <c r="T72" s="251" t="s">
        <v>115</v>
      </c>
      <c r="U72" s="228">
        <v>9.1999999999999998E-2</v>
      </c>
      <c r="V72" s="228">
        <f>ROUND(E72*U72,2)</f>
        <v>1.84</v>
      </c>
      <c r="W72" s="228"/>
      <c r="X72" s="228" t="s">
        <v>116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117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5">
      <c r="A73" s="245">
        <v>45</v>
      </c>
      <c r="B73" s="246" t="s">
        <v>230</v>
      </c>
      <c r="C73" s="258" t="s">
        <v>231</v>
      </c>
      <c r="D73" s="247" t="s">
        <v>145</v>
      </c>
      <c r="E73" s="248">
        <v>12.6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21</v>
      </c>
      <c r="M73" s="250">
        <f>G73*(1+L73/100)</f>
        <v>0</v>
      </c>
      <c r="N73" s="250">
        <v>0</v>
      </c>
      <c r="O73" s="250">
        <f>ROUND(E73*N73,2)</f>
        <v>0</v>
      </c>
      <c r="P73" s="250">
        <v>2.2599999999999999E-3</v>
      </c>
      <c r="Q73" s="250">
        <f>ROUND(E73*P73,2)</f>
        <v>0.03</v>
      </c>
      <c r="R73" s="250" t="s">
        <v>196</v>
      </c>
      <c r="S73" s="250" t="s">
        <v>114</v>
      </c>
      <c r="T73" s="251" t="s">
        <v>115</v>
      </c>
      <c r="U73" s="228">
        <v>5.7500000000000002E-2</v>
      </c>
      <c r="V73" s="228">
        <f>ROUND(E73*U73,2)</f>
        <v>0.72</v>
      </c>
      <c r="W73" s="228"/>
      <c r="X73" s="228" t="s">
        <v>116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117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45">
        <v>46</v>
      </c>
      <c r="B74" s="246" t="s">
        <v>232</v>
      </c>
      <c r="C74" s="258" t="s">
        <v>233</v>
      </c>
      <c r="D74" s="247" t="s">
        <v>145</v>
      </c>
      <c r="E74" s="248">
        <v>42.1</v>
      </c>
      <c r="F74" s="249"/>
      <c r="G74" s="250">
        <f>ROUND(E74*F74,2)</f>
        <v>0</v>
      </c>
      <c r="H74" s="249"/>
      <c r="I74" s="250">
        <f>ROUND(E74*H74,2)</f>
        <v>0</v>
      </c>
      <c r="J74" s="249"/>
      <c r="K74" s="250">
        <f>ROUND(E74*J74,2)</f>
        <v>0</v>
      </c>
      <c r="L74" s="250">
        <v>21</v>
      </c>
      <c r="M74" s="250">
        <f>G74*(1+L74/100)</f>
        <v>0</v>
      </c>
      <c r="N74" s="250">
        <v>0</v>
      </c>
      <c r="O74" s="250">
        <f>ROUND(E74*N74,2)</f>
        <v>0</v>
      </c>
      <c r="P74" s="250">
        <v>2.8500000000000001E-3</v>
      </c>
      <c r="Q74" s="250">
        <f>ROUND(E74*P74,2)</f>
        <v>0.12</v>
      </c>
      <c r="R74" s="250" t="s">
        <v>196</v>
      </c>
      <c r="S74" s="250" t="s">
        <v>114</v>
      </c>
      <c r="T74" s="251" t="s">
        <v>115</v>
      </c>
      <c r="U74" s="228">
        <v>6.9000000000000006E-2</v>
      </c>
      <c r="V74" s="228">
        <f>ROUND(E74*U74,2)</f>
        <v>2.9</v>
      </c>
      <c r="W74" s="228"/>
      <c r="X74" s="228" t="s">
        <v>116</v>
      </c>
      <c r="Y74" s="217"/>
      <c r="Z74" s="217"/>
      <c r="AA74" s="217"/>
      <c r="AB74" s="217"/>
      <c r="AC74" s="217"/>
      <c r="AD74" s="217"/>
      <c r="AE74" s="217"/>
      <c r="AF74" s="217"/>
      <c r="AG74" s="217" t="s">
        <v>117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45">
        <v>47</v>
      </c>
      <c r="B75" s="246" t="s">
        <v>234</v>
      </c>
      <c r="C75" s="258" t="s">
        <v>235</v>
      </c>
      <c r="D75" s="247" t="s">
        <v>175</v>
      </c>
      <c r="E75" s="248">
        <v>10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21</v>
      </c>
      <c r="M75" s="250">
        <f>G75*(1+L75/100)</f>
        <v>0</v>
      </c>
      <c r="N75" s="250">
        <v>0</v>
      </c>
      <c r="O75" s="250">
        <f>ROUND(E75*N75,2)</f>
        <v>0</v>
      </c>
      <c r="P75" s="250">
        <v>6.8999999999999997E-4</v>
      </c>
      <c r="Q75" s="250">
        <f>ROUND(E75*P75,2)</f>
        <v>0.01</v>
      </c>
      <c r="R75" s="250" t="s">
        <v>196</v>
      </c>
      <c r="S75" s="250" t="s">
        <v>114</v>
      </c>
      <c r="T75" s="251" t="s">
        <v>115</v>
      </c>
      <c r="U75" s="228">
        <v>8.0500000000000002E-2</v>
      </c>
      <c r="V75" s="228">
        <f>ROUND(E75*U75,2)</f>
        <v>0.81</v>
      </c>
      <c r="W75" s="228"/>
      <c r="X75" s="228" t="s">
        <v>116</v>
      </c>
      <c r="Y75" s="217"/>
      <c r="Z75" s="217"/>
      <c r="AA75" s="217"/>
      <c r="AB75" s="217"/>
      <c r="AC75" s="217"/>
      <c r="AD75" s="217"/>
      <c r="AE75" s="217"/>
      <c r="AF75" s="217"/>
      <c r="AG75" s="217" t="s">
        <v>117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45">
        <v>48</v>
      </c>
      <c r="B76" s="246" t="s">
        <v>236</v>
      </c>
      <c r="C76" s="258" t="s">
        <v>237</v>
      </c>
      <c r="D76" s="247" t="s">
        <v>112</v>
      </c>
      <c r="E76" s="248">
        <v>787.91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21</v>
      </c>
      <c r="M76" s="250">
        <f>G76*(1+L76/100)</f>
        <v>0</v>
      </c>
      <c r="N76" s="250">
        <v>7.1000000000000002E-4</v>
      </c>
      <c r="O76" s="250">
        <f>ROUND(E76*N76,2)</f>
        <v>0.56000000000000005</v>
      </c>
      <c r="P76" s="250">
        <v>0</v>
      </c>
      <c r="Q76" s="250">
        <f>ROUND(E76*P76,2)</f>
        <v>0</v>
      </c>
      <c r="R76" s="250" t="s">
        <v>238</v>
      </c>
      <c r="S76" s="250" t="s">
        <v>114</v>
      </c>
      <c r="T76" s="251" t="s">
        <v>115</v>
      </c>
      <c r="U76" s="228">
        <v>0.34</v>
      </c>
      <c r="V76" s="228">
        <f>ROUND(E76*U76,2)</f>
        <v>267.89</v>
      </c>
      <c r="W76" s="228"/>
      <c r="X76" s="228" t="s">
        <v>116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117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45">
        <v>49</v>
      </c>
      <c r="B77" s="246" t="s">
        <v>239</v>
      </c>
      <c r="C77" s="258" t="s">
        <v>240</v>
      </c>
      <c r="D77" s="247" t="s">
        <v>145</v>
      </c>
      <c r="E77" s="248">
        <v>176.4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21</v>
      </c>
      <c r="M77" s="250">
        <f>G77*(1+L77/100)</f>
        <v>0</v>
      </c>
      <c r="N77" s="250">
        <v>1.1900000000000001E-3</v>
      </c>
      <c r="O77" s="250">
        <f>ROUND(E77*N77,2)</f>
        <v>0.21</v>
      </c>
      <c r="P77" s="250">
        <v>0</v>
      </c>
      <c r="Q77" s="250">
        <f>ROUND(E77*P77,2)</f>
        <v>0</v>
      </c>
      <c r="R77" s="250"/>
      <c r="S77" s="250" t="s">
        <v>155</v>
      </c>
      <c r="T77" s="251" t="s">
        <v>115</v>
      </c>
      <c r="U77" s="228">
        <v>0.28000000000000003</v>
      </c>
      <c r="V77" s="228">
        <f>ROUND(E77*U77,2)</f>
        <v>49.39</v>
      </c>
      <c r="W77" s="228"/>
      <c r="X77" s="228" t="s">
        <v>116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117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45">
        <v>50</v>
      </c>
      <c r="B78" s="246" t="s">
        <v>241</v>
      </c>
      <c r="C78" s="258" t="s">
        <v>242</v>
      </c>
      <c r="D78" s="247" t="s">
        <v>175</v>
      </c>
      <c r="E78" s="248">
        <v>7</v>
      </c>
      <c r="F78" s="249"/>
      <c r="G78" s="250">
        <f>ROUND(E78*F78,2)</f>
        <v>0</v>
      </c>
      <c r="H78" s="249"/>
      <c r="I78" s="250">
        <f>ROUND(E78*H78,2)</f>
        <v>0</v>
      </c>
      <c r="J78" s="249"/>
      <c r="K78" s="250">
        <f>ROUND(E78*J78,2)</f>
        <v>0</v>
      </c>
      <c r="L78" s="250">
        <v>21</v>
      </c>
      <c r="M78" s="250">
        <f>G78*(1+L78/100)</f>
        <v>0</v>
      </c>
      <c r="N78" s="250">
        <v>0</v>
      </c>
      <c r="O78" s="250">
        <f>ROUND(E78*N78,2)</f>
        <v>0</v>
      </c>
      <c r="P78" s="250">
        <v>0</v>
      </c>
      <c r="Q78" s="250">
        <f>ROUND(E78*P78,2)</f>
        <v>0</v>
      </c>
      <c r="R78" s="250"/>
      <c r="S78" s="250" t="s">
        <v>155</v>
      </c>
      <c r="T78" s="251" t="s">
        <v>115</v>
      </c>
      <c r="U78" s="228">
        <v>0.48</v>
      </c>
      <c r="V78" s="228">
        <f>ROUND(E78*U78,2)</f>
        <v>3.36</v>
      </c>
      <c r="W78" s="228"/>
      <c r="X78" s="228" t="s">
        <v>116</v>
      </c>
      <c r="Y78" s="217"/>
      <c r="Z78" s="217"/>
      <c r="AA78" s="217"/>
      <c r="AB78" s="217"/>
      <c r="AC78" s="217"/>
      <c r="AD78" s="217"/>
      <c r="AE78" s="217"/>
      <c r="AF78" s="217"/>
      <c r="AG78" s="217" t="s">
        <v>117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ht="20.399999999999999" outlineLevel="1" x14ac:dyDescent="0.25">
      <c r="A79" s="245">
        <v>51</v>
      </c>
      <c r="B79" s="246" t="s">
        <v>243</v>
      </c>
      <c r="C79" s="258" t="s">
        <v>244</v>
      </c>
      <c r="D79" s="247" t="s">
        <v>112</v>
      </c>
      <c r="E79" s="248">
        <v>906.09649999999999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21</v>
      </c>
      <c r="M79" s="250">
        <f>G79*(1+L79/100)</f>
        <v>0</v>
      </c>
      <c r="N79" s="250">
        <v>4.7999999999999996E-3</v>
      </c>
      <c r="O79" s="250">
        <f>ROUND(E79*N79,2)</f>
        <v>4.3499999999999996</v>
      </c>
      <c r="P79" s="250">
        <v>0</v>
      </c>
      <c r="Q79" s="250">
        <f>ROUND(E79*P79,2)</f>
        <v>0</v>
      </c>
      <c r="R79" s="250" t="s">
        <v>163</v>
      </c>
      <c r="S79" s="250" t="s">
        <v>114</v>
      </c>
      <c r="T79" s="251" t="s">
        <v>115</v>
      </c>
      <c r="U79" s="228">
        <v>0</v>
      </c>
      <c r="V79" s="228">
        <f>ROUND(E79*U79,2)</f>
        <v>0</v>
      </c>
      <c r="W79" s="228"/>
      <c r="X79" s="228" t="s">
        <v>164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165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37">
        <v>52</v>
      </c>
      <c r="B80" s="238" t="s">
        <v>245</v>
      </c>
      <c r="C80" s="256" t="s">
        <v>246</v>
      </c>
      <c r="D80" s="239" t="s">
        <v>175</v>
      </c>
      <c r="E80" s="240">
        <v>73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21</v>
      </c>
      <c r="M80" s="242">
        <f>G80*(1+L80/100)</f>
        <v>0</v>
      </c>
      <c r="N80" s="242">
        <v>3.5000000000000001E-3</v>
      </c>
      <c r="O80" s="242">
        <f>ROUND(E80*N80,2)</f>
        <v>0.26</v>
      </c>
      <c r="P80" s="242">
        <v>0</v>
      </c>
      <c r="Q80" s="242">
        <f>ROUND(E80*P80,2)</f>
        <v>0</v>
      </c>
      <c r="R80" s="242" t="s">
        <v>163</v>
      </c>
      <c r="S80" s="242" t="s">
        <v>114</v>
      </c>
      <c r="T80" s="243" t="s">
        <v>115</v>
      </c>
      <c r="U80" s="228">
        <v>0</v>
      </c>
      <c r="V80" s="228">
        <f>ROUND(E80*U80,2)</f>
        <v>0</v>
      </c>
      <c r="W80" s="228"/>
      <c r="X80" s="228" t="s">
        <v>164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165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24">
        <v>53</v>
      </c>
      <c r="B81" s="225" t="s">
        <v>247</v>
      </c>
      <c r="C81" s="259" t="s">
        <v>248</v>
      </c>
      <c r="D81" s="226" t="s">
        <v>0</v>
      </c>
      <c r="E81" s="253"/>
      <c r="F81" s="229"/>
      <c r="G81" s="228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0</v>
      </c>
      <c r="O81" s="228">
        <f>ROUND(E81*N81,2)</f>
        <v>0</v>
      </c>
      <c r="P81" s="228">
        <v>0</v>
      </c>
      <c r="Q81" s="228">
        <f>ROUND(E81*P81,2)</f>
        <v>0</v>
      </c>
      <c r="R81" s="228" t="s">
        <v>196</v>
      </c>
      <c r="S81" s="228" t="s">
        <v>114</v>
      </c>
      <c r="T81" s="228" t="s">
        <v>115</v>
      </c>
      <c r="U81" s="228">
        <v>0</v>
      </c>
      <c r="V81" s="228">
        <f>ROUND(E81*U81,2)</f>
        <v>0</v>
      </c>
      <c r="W81" s="228"/>
      <c r="X81" s="228" t="s">
        <v>170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171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5">
      <c r="A82" s="224"/>
      <c r="B82" s="225"/>
      <c r="C82" s="260" t="s">
        <v>172</v>
      </c>
      <c r="D82" s="252"/>
      <c r="E82" s="252"/>
      <c r="F82" s="252"/>
      <c r="G82" s="252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28"/>
      <c r="Y82" s="217"/>
      <c r="Z82" s="217"/>
      <c r="AA82" s="217"/>
      <c r="AB82" s="217"/>
      <c r="AC82" s="217"/>
      <c r="AD82" s="217"/>
      <c r="AE82" s="217"/>
      <c r="AF82" s="217"/>
      <c r="AG82" s="217" t="s">
        <v>119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x14ac:dyDescent="0.25">
      <c r="A83" s="231" t="s">
        <v>108</v>
      </c>
      <c r="B83" s="232" t="s">
        <v>73</v>
      </c>
      <c r="C83" s="255" t="s">
        <v>74</v>
      </c>
      <c r="D83" s="233"/>
      <c r="E83" s="234"/>
      <c r="F83" s="235"/>
      <c r="G83" s="235">
        <f>SUMIF(AG84:AG88,"&lt;&gt;NOR",G84:G88)</f>
        <v>0</v>
      </c>
      <c r="H83" s="235"/>
      <c r="I83" s="235">
        <f>SUM(I84:I88)</f>
        <v>0</v>
      </c>
      <c r="J83" s="235"/>
      <c r="K83" s="235">
        <f>SUM(K84:K88)</f>
        <v>0</v>
      </c>
      <c r="L83" s="235"/>
      <c r="M83" s="235">
        <f>SUM(M84:M88)</f>
        <v>0</v>
      </c>
      <c r="N83" s="235"/>
      <c r="O83" s="235">
        <f>SUM(O84:O88)</f>
        <v>0.18000000000000002</v>
      </c>
      <c r="P83" s="235"/>
      <c r="Q83" s="235">
        <f>SUM(Q84:Q88)</f>
        <v>14.18</v>
      </c>
      <c r="R83" s="235"/>
      <c r="S83" s="235"/>
      <c r="T83" s="236"/>
      <c r="U83" s="230"/>
      <c r="V83" s="230">
        <f>SUM(V84:V88)</f>
        <v>350.54</v>
      </c>
      <c r="W83" s="230"/>
      <c r="X83" s="230"/>
      <c r="AG83" t="s">
        <v>109</v>
      </c>
    </row>
    <row r="84" spans="1:60" outlineLevel="1" x14ac:dyDescent="0.25">
      <c r="A84" s="245">
        <v>54</v>
      </c>
      <c r="B84" s="246" t="s">
        <v>249</v>
      </c>
      <c r="C84" s="258" t="s">
        <v>250</v>
      </c>
      <c r="D84" s="247" t="s">
        <v>145</v>
      </c>
      <c r="E84" s="248">
        <v>171.85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21</v>
      </c>
      <c r="M84" s="250">
        <f>G84*(1+L84/100)</f>
        <v>0</v>
      </c>
      <c r="N84" s="250">
        <v>2.5000000000000001E-4</v>
      </c>
      <c r="O84" s="250">
        <f>ROUND(E84*N84,2)</f>
        <v>0.04</v>
      </c>
      <c r="P84" s="250">
        <v>0</v>
      </c>
      <c r="Q84" s="250">
        <f>ROUND(E84*P84,2)</f>
        <v>0</v>
      </c>
      <c r="R84" s="250" t="s">
        <v>191</v>
      </c>
      <c r="S84" s="250" t="s">
        <v>114</v>
      </c>
      <c r="T84" s="251" t="s">
        <v>115</v>
      </c>
      <c r="U84" s="228">
        <v>0.05</v>
      </c>
      <c r="V84" s="228">
        <f>ROUND(E84*U84,2)</f>
        <v>8.59</v>
      </c>
      <c r="W84" s="228"/>
      <c r="X84" s="228" t="s">
        <v>116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117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45">
        <v>55</v>
      </c>
      <c r="B85" s="246" t="s">
        <v>251</v>
      </c>
      <c r="C85" s="258" t="s">
        <v>252</v>
      </c>
      <c r="D85" s="247" t="s">
        <v>112</v>
      </c>
      <c r="E85" s="248">
        <v>787.91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21</v>
      </c>
      <c r="M85" s="250">
        <f>G85*(1+L85/100)</f>
        <v>0</v>
      </c>
      <c r="N85" s="250">
        <v>0</v>
      </c>
      <c r="O85" s="250">
        <f>ROUND(E85*N85,2)</f>
        <v>0</v>
      </c>
      <c r="P85" s="250">
        <v>1.7999999999999999E-2</v>
      </c>
      <c r="Q85" s="250">
        <f>ROUND(E85*P85,2)</f>
        <v>14.18</v>
      </c>
      <c r="R85" s="250" t="s">
        <v>191</v>
      </c>
      <c r="S85" s="250" t="s">
        <v>114</v>
      </c>
      <c r="T85" s="251" t="s">
        <v>115</v>
      </c>
      <c r="U85" s="228">
        <v>0.33400000000000002</v>
      </c>
      <c r="V85" s="228">
        <f>ROUND(E85*U85,2)</f>
        <v>263.16000000000003</v>
      </c>
      <c r="W85" s="228"/>
      <c r="X85" s="228" t="s">
        <v>116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117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37">
        <v>56</v>
      </c>
      <c r="B86" s="238" t="s">
        <v>253</v>
      </c>
      <c r="C86" s="256" t="s">
        <v>254</v>
      </c>
      <c r="D86" s="239" t="s">
        <v>112</v>
      </c>
      <c r="E86" s="240">
        <v>787.91</v>
      </c>
      <c r="F86" s="241"/>
      <c r="G86" s="242">
        <f>ROUND(E86*F86,2)</f>
        <v>0</v>
      </c>
      <c r="H86" s="241"/>
      <c r="I86" s="242">
        <f>ROUND(E86*H86,2)</f>
        <v>0</v>
      </c>
      <c r="J86" s="241"/>
      <c r="K86" s="242">
        <f>ROUND(E86*J86,2)</f>
        <v>0</v>
      </c>
      <c r="L86" s="242">
        <v>21</v>
      </c>
      <c r="M86" s="242">
        <f>G86*(1+L86/100)</f>
        <v>0</v>
      </c>
      <c r="N86" s="242">
        <v>1.8000000000000001E-4</v>
      </c>
      <c r="O86" s="242">
        <f>ROUND(E86*N86,2)</f>
        <v>0.14000000000000001</v>
      </c>
      <c r="P86" s="242">
        <v>0</v>
      </c>
      <c r="Q86" s="242">
        <f>ROUND(E86*P86,2)</f>
        <v>0</v>
      </c>
      <c r="R86" s="242" t="s">
        <v>191</v>
      </c>
      <c r="S86" s="242" t="s">
        <v>114</v>
      </c>
      <c r="T86" s="243" t="s">
        <v>115</v>
      </c>
      <c r="U86" s="228">
        <v>0.1</v>
      </c>
      <c r="V86" s="228">
        <f>ROUND(E86*U86,2)</f>
        <v>78.790000000000006</v>
      </c>
      <c r="W86" s="228"/>
      <c r="X86" s="228" t="s">
        <v>116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117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5">
      <c r="A87" s="224">
        <v>57</v>
      </c>
      <c r="B87" s="225" t="s">
        <v>255</v>
      </c>
      <c r="C87" s="259" t="s">
        <v>256</v>
      </c>
      <c r="D87" s="226" t="s">
        <v>0</v>
      </c>
      <c r="E87" s="253"/>
      <c r="F87" s="229"/>
      <c r="G87" s="228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8">
        <v>0</v>
      </c>
      <c r="O87" s="228">
        <f>ROUND(E87*N87,2)</f>
        <v>0</v>
      </c>
      <c r="P87" s="228">
        <v>0</v>
      </c>
      <c r="Q87" s="228">
        <f>ROUND(E87*P87,2)</f>
        <v>0</v>
      </c>
      <c r="R87" s="228" t="s">
        <v>191</v>
      </c>
      <c r="S87" s="228" t="s">
        <v>114</v>
      </c>
      <c r="T87" s="228" t="s">
        <v>115</v>
      </c>
      <c r="U87" s="228">
        <v>2.3E-2</v>
      </c>
      <c r="V87" s="228">
        <f>ROUND(E87*U87,2)</f>
        <v>0</v>
      </c>
      <c r="W87" s="228"/>
      <c r="X87" s="228" t="s">
        <v>170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171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5">
      <c r="A88" s="224"/>
      <c r="B88" s="225"/>
      <c r="C88" s="260" t="s">
        <v>172</v>
      </c>
      <c r="D88" s="252"/>
      <c r="E88" s="252"/>
      <c r="F88" s="252"/>
      <c r="G88" s="252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28"/>
      <c r="Y88" s="217"/>
      <c r="Z88" s="217"/>
      <c r="AA88" s="217"/>
      <c r="AB88" s="217"/>
      <c r="AC88" s="217"/>
      <c r="AD88" s="217"/>
      <c r="AE88" s="217"/>
      <c r="AF88" s="217"/>
      <c r="AG88" s="217" t="s">
        <v>119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x14ac:dyDescent="0.25">
      <c r="A89" s="231" t="s">
        <v>108</v>
      </c>
      <c r="B89" s="232" t="s">
        <v>75</v>
      </c>
      <c r="C89" s="255" t="s">
        <v>76</v>
      </c>
      <c r="D89" s="233"/>
      <c r="E89" s="234"/>
      <c r="F89" s="235"/>
      <c r="G89" s="235">
        <f>SUMIF(AG90:AG91,"&lt;&gt;NOR",G90:G91)</f>
        <v>0</v>
      </c>
      <c r="H89" s="235"/>
      <c r="I89" s="235">
        <f>SUM(I90:I91)</f>
        <v>0</v>
      </c>
      <c r="J89" s="235"/>
      <c r="K89" s="235">
        <f>SUM(K90:K91)</f>
        <v>0</v>
      </c>
      <c r="L89" s="235"/>
      <c r="M89" s="235">
        <f>SUM(M90:M91)</f>
        <v>0</v>
      </c>
      <c r="N89" s="235"/>
      <c r="O89" s="235">
        <f>SUM(O90:O91)</f>
        <v>0.04</v>
      </c>
      <c r="P89" s="235"/>
      <c r="Q89" s="235">
        <f>SUM(Q90:Q91)</f>
        <v>0</v>
      </c>
      <c r="R89" s="235"/>
      <c r="S89" s="235"/>
      <c r="T89" s="236"/>
      <c r="U89" s="230"/>
      <c r="V89" s="230">
        <f>SUM(V90:V91)</f>
        <v>52.12</v>
      </c>
      <c r="W89" s="230"/>
      <c r="X89" s="230"/>
      <c r="AG89" t="s">
        <v>109</v>
      </c>
    </row>
    <row r="90" spans="1:60" outlineLevel="1" x14ac:dyDescent="0.25">
      <c r="A90" s="245">
        <v>58</v>
      </c>
      <c r="B90" s="246" t="s">
        <v>257</v>
      </c>
      <c r="C90" s="258" t="s">
        <v>258</v>
      </c>
      <c r="D90" s="247" t="s">
        <v>259</v>
      </c>
      <c r="E90" s="248">
        <v>148</v>
      </c>
      <c r="F90" s="249"/>
      <c r="G90" s="250">
        <f>ROUND(E90*F90,2)</f>
        <v>0</v>
      </c>
      <c r="H90" s="249"/>
      <c r="I90" s="250">
        <f>ROUND(E90*H90,2)</f>
        <v>0</v>
      </c>
      <c r="J90" s="249"/>
      <c r="K90" s="250">
        <f>ROUND(E90*J90,2)</f>
        <v>0</v>
      </c>
      <c r="L90" s="250">
        <v>21</v>
      </c>
      <c r="M90" s="250">
        <f>G90*(1+L90/100)</f>
        <v>0</v>
      </c>
      <c r="N90" s="250">
        <v>2.7E-4</v>
      </c>
      <c r="O90" s="250">
        <f>ROUND(E90*N90,2)</f>
        <v>0.04</v>
      </c>
      <c r="P90" s="250">
        <v>0</v>
      </c>
      <c r="Q90" s="250">
        <f>ROUND(E90*P90,2)</f>
        <v>0</v>
      </c>
      <c r="R90" s="250"/>
      <c r="S90" s="250" t="s">
        <v>155</v>
      </c>
      <c r="T90" s="251" t="s">
        <v>156</v>
      </c>
      <c r="U90" s="228">
        <v>0.35216999999999998</v>
      </c>
      <c r="V90" s="228">
        <f>ROUND(E90*U90,2)</f>
        <v>52.12</v>
      </c>
      <c r="W90" s="228"/>
      <c r="X90" s="228" t="s">
        <v>116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117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5">
      <c r="A91" s="245">
        <v>59</v>
      </c>
      <c r="B91" s="246" t="s">
        <v>260</v>
      </c>
      <c r="C91" s="258" t="s">
        <v>261</v>
      </c>
      <c r="D91" s="247" t="s">
        <v>159</v>
      </c>
      <c r="E91" s="248">
        <v>148</v>
      </c>
      <c r="F91" s="249"/>
      <c r="G91" s="250">
        <f>ROUND(E91*F91,2)</f>
        <v>0</v>
      </c>
      <c r="H91" s="249"/>
      <c r="I91" s="250">
        <f>ROUND(E91*H91,2)</f>
        <v>0</v>
      </c>
      <c r="J91" s="249"/>
      <c r="K91" s="250">
        <f>ROUND(E91*J91,2)</f>
        <v>0</v>
      </c>
      <c r="L91" s="250">
        <v>21</v>
      </c>
      <c r="M91" s="250">
        <f>G91*(1+L91/100)</f>
        <v>0</v>
      </c>
      <c r="N91" s="250">
        <v>0</v>
      </c>
      <c r="O91" s="250">
        <f>ROUND(E91*N91,2)</f>
        <v>0</v>
      </c>
      <c r="P91" s="250">
        <v>0</v>
      </c>
      <c r="Q91" s="250">
        <f>ROUND(E91*P91,2)</f>
        <v>0</v>
      </c>
      <c r="R91" s="250"/>
      <c r="S91" s="250" t="s">
        <v>155</v>
      </c>
      <c r="T91" s="251" t="s">
        <v>156</v>
      </c>
      <c r="U91" s="228">
        <v>0</v>
      </c>
      <c r="V91" s="228">
        <f>ROUND(E91*U91,2)</f>
        <v>0</v>
      </c>
      <c r="W91" s="228"/>
      <c r="X91" s="228" t="s">
        <v>116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117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5">
      <c r="A92" s="231" t="s">
        <v>108</v>
      </c>
      <c r="B92" s="232" t="s">
        <v>77</v>
      </c>
      <c r="C92" s="255" t="s">
        <v>78</v>
      </c>
      <c r="D92" s="233"/>
      <c r="E92" s="234"/>
      <c r="F92" s="235"/>
      <c r="G92" s="235">
        <f>SUMIF(AG93:AG98,"&lt;&gt;NOR",G93:G98)</f>
        <v>0</v>
      </c>
      <c r="H92" s="235"/>
      <c r="I92" s="235">
        <f>SUM(I93:I98)</f>
        <v>0</v>
      </c>
      <c r="J92" s="235"/>
      <c r="K92" s="235">
        <f>SUM(K93:K98)</f>
        <v>0</v>
      </c>
      <c r="L92" s="235"/>
      <c r="M92" s="235">
        <f>SUM(M93:M98)</f>
        <v>0</v>
      </c>
      <c r="N92" s="235"/>
      <c r="O92" s="235">
        <f>SUM(O93:O98)</f>
        <v>0</v>
      </c>
      <c r="P92" s="235"/>
      <c r="Q92" s="235">
        <f>SUM(Q93:Q98)</f>
        <v>0</v>
      </c>
      <c r="R92" s="235"/>
      <c r="S92" s="235"/>
      <c r="T92" s="236"/>
      <c r="U92" s="230"/>
      <c r="V92" s="230">
        <f>SUM(V93:V98)</f>
        <v>78.569999999999993</v>
      </c>
      <c r="W92" s="230"/>
      <c r="X92" s="230"/>
      <c r="AG92" t="s">
        <v>109</v>
      </c>
    </row>
    <row r="93" spans="1:60" outlineLevel="1" x14ac:dyDescent="0.25">
      <c r="A93" s="245">
        <v>60</v>
      </c>
      <c r="B93" s="246" t="s">
        <v>262</v>
      </c>
      <c r="C93" s="258" t="s">
        <v>263</v>
      </c>
      <c r="D93" s="247" t="s">
        <v>264</v>
      </c>
      <c r="E93" s="248">
        <v>23.007269999999998</v>
      </c>
      <c r="F93" s="249"/>
      <c r="G93" s="250">
        <f>ROUND(E93*F93,2)</f>
        <v>0</v>
      </c>
      <c r="H93" s="249"/>
      <c r="I93" s="250">
        <f>ROUND(E93*H93,2)</f>
        <v>0</v>
      </c>
      <c r="J93" s="249"/>
      <c r="K93" s="250">
        <f>ROUND(E93*J93,2)</f>
        <v>0</v>
      </c>
      <c r="L93" s="250">
        <v>21</v>
      </c>
      <c r="M93" s="250">
        <f>G93*(1+L93/100)</f>
        <v>0</v>
      </c>
      <c r="N93" s="250">
        <v>0</v>
      </c>
      <c r="O93" s="250">
        <f>ROUND(E93*N93,2)</f>
        <v>0</v>
      </c>
      <c r="P93" s="250">
        <v>0</v>
      </c>
      <c r="Q93" s="250">
        <f>ROUND(E93*P93,2)</f>
        <v>0</v>
      </c>
      <c r="R93" s="250" t="s">
        <v>265</v>
      </c>
      <c r="S93" s="250" t="s">
        <v>114</v>
      </c>
      <c r="T93" s="251" t="s">
        <v>115</v>
      </c>
      <c r="U93" s="228">
        <v>0.93300000000000005</v>
      </c>
      <c r="V93" s="228">
        <f>ROUND(E93*U93,2)</f>
        <v>21.47</v>
      </c>
      <c r="W93" s="228"/>
      <c r="X93" s="228" t="s">
        <v>266</v>
      </c>
      <c r="Y93" s="217"/>
      <c r="Z93" s="217"/>
      <c r="AA93" s="217"/>
      <c r="AB93" s="217"/>
      <c r="AC93" s="217"/>
      <c r="AD93" s="217"/>
      <c r="AE93" s="217"/>
      <c r="AF93" s="217"/>
      <c r="AG93" s="217" t="s">
        <v>267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5">
      <c r="A94" s="245">
        <v>61</v>
      </c>
      <c r="B94" s="246" t="s">
        <v>268</v>
      </c>
      <c r="C94" s="258" t="s">
        <v>269</v>
      </c>
      <c r="D94" s="247" t="s">
        <v>264</v>
      </c>
      <c r="E94" s="248">
        <v>23.007269999999998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21</v>
      </c>
      <c r="M94" s="250">
        <f>G94*(1+L94/100)</f>
        <v>0</v>
      </c>
      <c r="N94" s="250">
        <v>0</v>
      </c>
      <c r="O94" s="250">
        <f>ROUND(E94*N94,2)</f>
        <v>0</v>
      </c>
      <c r="P94" s="250">
        <v>0</v>
      </c>
      <c r="Q94" s="250">
        <f>ROUND(E94*P94,2)</f>
        <v>0</v>
      </c>
      <c r="R94" s="250" t="s">
        <v>265</v>
      </c>
      <c r="S94" s="250" t="s">
        <v>114</v>
      </c>
      <c r="T94" s="251" t="s">
        <v>115</v>
      </c>
      <c r="U94" s="228">
        <v>0.49</v>
      </c>
      <c r="V94" s="228">
        <f>ROUND(E94*U94,2)</f>
        <v>11.27</v>
      </c>
      <c r="W94" s="228"/>
      <c r="X94" s="228" t="s">
        <v>266</v>
      </c>
      <c r="Y94" s="217"/>
      <c r="Z94" s="217"/>
      <c r="AA94" s="217"/>
      <c r="AB94" s="217"/>
      <c r="AC94" s="217"/>
      <c r="AD94" s="217"/>
      <c r="AE94" s="217"/>
      <c r="AF94" s="217"/>
      <c r="AG94" s="217" t="s">
        <v>267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5">
      <c r="A95" s="245">
        <v>62</v>
      </c>
      <c r="B95" s="246" t="s">
        <v>270</v>
      </c>
      <c r="C95" s="258" t="s">
        <v>271</v>
      </c>
      <c r="D95" s="247" t="s">
        <v>264</v>
      </c>
      <c r="E95" s="248">
        <v>115.03635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21</v>
      </c>
      <c r="M95" s="250">
        <f>G95*(1+L95/100)</f>
        <v>0</v>
      </c>
      <c r="N95" s="250">
        <v>0</v>
      </c>
      <c r="O95" s="250">
        <f>ROUND(E95*N95,2)</f>
        <v>0</v>
      </c>
      <c r="P95" s="250">
        <v>0</v>
      </c>
      <c r="Q95" s="250">
        <f>ROUND(E95*P95,2)</f>
        <v>0</v>
      </c>
      <c r="R95" s="250" t="s">
        <v>265</v>
      </c>
      <c r="S95" s="250" t="s">
        <v>114</v>
      </c>
      <c r="T95" s="251" t="s">
        <v>115</v>
      </c>
      <c r="U95" s="228">
        <v>0</v>
      </c>
      <c r="V95" s="228">
        <f>ROUND(E95*U95,2)</f>
        <v>0</v>
      </c>
      <c r="W95" s="228"/>
      <c r="X95" s="228" t="s">
        <v>266</v>
      </c>
      <c r="Y95" s="217"/>
      <c r="Z95" s="217"/>
      <c r="AA95" s="217"/>
      <c r="AB95" s="217"/>
      <c r="AC95" s="217"/>
      <c r="AD95" s="217"/>
      <c r="AE95" s="217"/>
      <c r="AF95" s="217"/>
      <c r="AG95" s="217" t="s">
        <v>267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45">
        <v>63</v>
      </c>
      <c r="B96" s="246" t="s">
        <v>272</v>
      </c>
      <c r="C96" s="258" t="s">
        <v>273</v>
      </c>
      <c r="D96" s="247" t="s">
        <v>264</v>
      </c>
      <c r="E96" s="248">
        <v>23.007269999999998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21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 t="s">
        <v>265</v>
      </c>
      <c r="S96" s="250" t="s">
        <v>114</v>
      </c>
      <c r="T96" s="251" t="s">
        <v>115</v>
      </c>
      <c r="U96" s="228">
        <v>0.94199999999999995</v>
      </c>
      <c r="V96" s="228">
        <f>ROUND(E96*U96,2)</f>
        <v>21.67</v>
      </c>
      <c r="W96" s="228"/>
      <c r="X96" s="228" t="s">
        <v>266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267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5">
      <c r="A97" s="245">
        <v>64</v>
      </c>
      <c r="B97" s="246" t="s">
        <v>274</v>
      </c>
      <c r="C97" s="258" t="s">
        <v>275</v>
      </c>
      <c r="D97" s="247" t="s">
        <v>264</v>
      </c>
      <c r="E97" s="248">
        <v>230.07271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21</v>
      </c>
      <c r="M97" s="250">
        <f>G97*(1+L97/100)</f>
        <v>0</v>
      </c>
      <c r="N97" s="250">
        <v>0</v>
      </c>
      <c r="O97" s="250">
        <f>ROUND(E97*N97,2)</f>
        <v>0</v>
      </c>
      <c r="P97" s="250">
        <v>0</v>
      </c>
      <c r="Q97" s="250">
        <f>ROUND(E97*P97,2)</f>
        <v>0</v>
      </c>
      <c r="R97" s="250" t="s">
        <v>265</v>
      </c>
      <c r="S97" s="250" t="s">
        <v>114</v>
      </c>
      <c r="T97" s="251" t="s">
        <v>115</v>
      </c>
      <c r="U97" s="228">
        <v>0.105</v>
      </c>
      <c r="V97" s="228">
        <f>ROUND(E97*U97,2)</f>
        <v>24.16</v>
      </c>
      <c r="W97" s="228"/>
      <c r="X97" s="228" t="s">
        <v>266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267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5">
      <c r="A98" s="245">
        <v>65</v>
      </c>
      <c r="B98" s="246" t="s">
        <v>276</v>
      </c>
      <c r="C98" s="258" t="s">
        <v>277</v>
      </c>
      <c r="D98" s="247" t="s">
        <v>264</v>
      </c>
      <c r="E98" s="248">
        <v>23.007269999999998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21</v>
      </c>
      <c r="M98" s="250">
        <f>G98*(1+L98/100)</f>
        <v>0</v>
      </c>
      <c r="N98" s="250">
        <v>0</v>
      </c>
      <c r="O98" s="250">
        <f>ROUND(E98*N98,2)</f>
        <v>0</v>
      </c>
      <c r="P98" s="250">
        <v>0</v>
      </c>
      <c r="Q98" s="250">
        <f>ROUND(E98*P98,2)</f>
        <v>0</v>
      </c>
      <c r="R98" s="250" t="s">
        <v>265</v>
      </c>
      <c r="S98" s="250" t="s">
        <v>114</v>
      </c>
      <c r="T98" s="251" t="s">
        <v>115</v>
      </c>
      <c r="U98" s="228">
        <v>0</v>
      </c>
      <c r="V98" s="228">
        <f>ROUND(E98*U98,2)</f>
        <v>0</v>
      </c>
      <c r="W98" s="228"/>
      <c r="X98" s="228" t="s">
        <v>266</v>
      </c>
      <c r="Y98" s="217"/>
      <c r="Z98" s="217"/>
      <c r="AA98" s="217"/>
      <c r="AB98" s="217"/>
      <c r="AC98" s="217"/>
      <c r="AD98" s="217"/>
      <c r="AE98" s="217"/>
      <c r="AF98" s="217"/>
      <c r="AG98" s="217" t="s">
        <v>267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x14ac:dyDescent="0.25">
      <c r="A99" s="231" t="s">
        <v>108</v>
      </c>
      <c r="B99" s="232" t="s">
        <v>80</v>
      </c>
      <c r="C99" s="255" t="s">
        <v>27</v>
      </c>
      <c r="D99" s="233"/>
      <c r="E99" s="234"/>
      <c r="F99" s="235"/>
      <c r="G99" s="235">
        <f>SUMIF(AG100:AG103,"&lt;&gt;NOR",G100:G103)</f>
        <v>0</v>
      </c>
      <c r="H99" s="235"/>
      <c r="I99" s="235">
        <f>SUM(I100:I103)</f>
        <v>0</v>
      </c>
      <c r="J99" s="235"/>
      <c r="K99" s="235">
        <f>SUM(K100:K103)</f>
        <v>0</v>
      </c>
      <c r="L99" s="235"/>
      <c r="M99" s="235">
        <f>SUM(M100:M103)</f>
        <v>0</v>
      </c>
      <c r="N99" s="235"/>
      <c r="O99" s="235">
        <f>SUM(O100:O103)</f>
        <v>0</v>
      </c>
      <c r="P99" s="235"/>
      <c r="Q99" s="235">
        <f>SUM(Q100:Q103)</f>
        <v>0</v>
      </c>
      <c r="R99" s="235"/>
      <c r="S99" s="235"/>
      <c r="T99" s="236"/>
      <c r="U99" s="230"/>
      <c r="V99" s="230">
        <f>SUM(V100:V103)</f>
        <v>0</v>
      </c>
      <c r="W99" s="230"/>
      <c r="X99" s="230"/>
      <c r="AG99" t="s">
        <v>109</v>
      </c>
    </row>
    <row r="100" spans="1:60" outlineLevel="1" x14ac:dyDescent="0.25">
      <c r="A100" s="245">
        <v>66</v>
      </c>
      <c r="B100" s="246" t="s">
        <v>278</v>
      </c>
      <c r="C100" s="258" t="s">
        <v>279</v>
      </c>
      <c r="D100" s="247" t="s">
        <v>280</v>
      </c>
      <c r="E100" s="248">
        <v>1</v>
      </c>
      <c r="F100" s="249"/>
      <c r="G100" s="250">
        <f>ROUND(E100*F100,2)</f>
        <v>0</v>
      </c>
      <c r="H100" s="249"/>
      <c r="I100" s="250">
        <f>ROUND(E100*H100,2)</f>
        <v>0</v>
      </c>
      <c r="J100" s="249"/>
      <c r="K100" s="250">
        <f>ROUND(E100*J100,2)</f>
        <v>0</v>
      </c>
      <c r="L100" s="250">
        <v>21</v>
      </c>
      <c r="M100" s="250">
        <f>G100*(1+L100/100)</f>
        <v>0</v>
      </c>
      <c r="N100" s="250">
        <v>0</v>
      </c>
      <c r="O100" s="250">
        <f>ROUND(E100*N100,2)</f>
        <v>0</v>
      </c>
      <c r="P100" s="250">
        <v>0</v>
      </c>
      <c r="Q100" s="250">
        <f>ROUND(E100*P100,2)</f>
        <v>0</v>
      </c>
      <c r="R100" s="250"/>
      <c r="S100" s="250" t="s">
        <v>114</v>
      </c>
      <c r="T100" s="251" t="s">
        <v>156</v>
      </c>
      <c r="U100" s="228">
        <v>0</v>
      </c>
      <c r="V100" s="228">
        <f>ROUND(E100*U100,2)</f>
        <v>0</v>
      </c>
      <c r="W100" s="228"/>
      <c r="X100" s="228" t="s">
        <v>281</v>
      </c>
      <c r="Y100" s="217"/>
      <c r="Z100" s="217"/>
      <c r="AA100" s="217"/>
      <c r="AB100" s="217"/>
      <c r="AC100" s="217"/>
      <c r="AD100" s="217"/>
      <c r="AE100" s="217"/>
      <c r="AF100" s="217"/>
      <c r="AG100" s="217" t="s">
        <v>282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5">
      <c r="A101" s="245">
        <v>67</v>
      </c>
      <c r="B101" s="246" t="s">
        <v>283</v>
      </c>
      <c r="C101" s="258" t="s">
        <v>284</v>
      </c>
      <c r="D101" s="247" t="s">
        <v>280</v>
      </c>
      <c r="E101" s="248">
        <v>1</v>
      </c>
      <c r="F101" s="249"/>
      <c r="G101" s="250">
        <f>ROUND(E101*F101,2)</f>
        <v>0</v>
      </c>
      <c r="H101" s="249"/>
      <c r="I101" s="250">
        <f>ROUND(E101*H101,2)</f>
        <v>0</v>
      </c>
      <c r="J101" s="249"/>
      <c r="K101" s="250">
        <f>ROUND(E101*J101,2)</f>
        <v>0</v>
      </c>
      <c r="L101" s="250">
        <v>21</v>
      </c>
      <c r="M101" s="250">
        <f>G101*(1+L101/100)</f>
        <v>0</v>
      </c>
      <c r="N101" s="250">
        <v>0</v>
      </c>
      <c r="O101" s="250">
        <f>ROUND(E101*N101,2)</f>
        <v>0</v>
      </c>
      <c r="P101" s="250">
        <v>0</v>
      </c>
      <c r="Q101" s="250">
        <f>ROUND(E101*P101,2)</f>
        <v>0</v>
      </c>
      <c r="R101" s="250"/>
      <c r="S101" s="250" t="s">
        <v>114</v>
      </c>
      <c r="T101" s="251" t="s">
        <v>156</v>
      </c>
      <c r="U101" s="228">
        <v>0</v>
      </c>
      <c r="V101" s="228">
        <f>ROUND(E101*U101,2)</f>
        <v>0</v>
      </c>
      <c r="W101" s="228"/>
      <c r="X101" s="228" t="s">
        <v>281</v>
      </c>
      <c r="Y101" s="217"/>
      <c r="Z101" s="217"/>
      <c r="AA101" s="217"/>
      <c r="AB101" s="217"/>
      <c r="AC101" s="217"/>
      <c r="AD101" s="217"/>
      <c r="AE101" s="217"/>
      <c r="AF101" s="217"/>
      <c r="AG101" s="217" t="s">
        <v>282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5">
      <c r="A102" s="245">
        <v>68</v>
      </c>
      <c r="B102" s="246" t="s">
        <v>285</v>
      </c>
      <c r="C102" s="258" t="s">
        <v>286</v>
      </c>
      <c r="D102" s="247" t="s">
        <v>280</v>
      </c>
      <c r="E102" s="248">
        <v>1</v>
      </c>
      <c r="F102" s="249"/>
      <c r="G102" s="250">
        <f>ROUND(E102*F102,2)</f>
        <v>0</v>
      </c>
      <c r="H102" s="249"/>
      <c r="I102" s="250">
        <f>ROUND(E102*H102,2)</f>
        <v>0</v>
      </c>
      <c r="J102" s="249"/>
      <c r="K102" s="250">
        <f>ROUND(E102*J102,2)</f>
        <v>0</v>
      </c>
      <c r="L102" s="250">
        <v>21</v>
      </c>
      <c r="M102" s="250">
        <f>G102*(1+L102/100)</f>
        <v>0</v>
      </c>
      <c r="N102" s="250">
        <v>0</v>
      </c>
      <c r="O102" s="250">
        <f>ROUND(E102*N102,2)</f>
        <v>0</v>
      </c>
      <c r="P102" s="250">
        <v>0</v>
      </c>
      <c r="Q102" s="250">
        <f>ROUND(E102*P102,2)</f>
        <v>0</v>
      </c>
      <c r="R102" s="250"/>
      <c r="S102" s="250" t="s">
        <v>114</v>
      </c>
      <c r="T102" s="251" t="s">
        <v>156</v>
      </c>
      <c r="U102" s="228">
        <v>0</v>
      </c>
      <c r="V102" s="228">
        <f>ROUND(E102*U102,2)</f>
        <v>0</v>
      </c>
      <c r="W102" s="228"/>
      <c r="X102" s="228" t="s">
        <v>281</v>
      </c>
      <c r="Y102" s="217"/>
      <c r="Z102" s="217"/>
      <c r="AA102" s="217"/>
      <c r="AB102" s="217"/>
      <c r="AC102" s="217"/>
      <c r="AD102" s="217"/>
      <c r="AE102" s="217"/>
      <c r="AF102" s="217"/>
      <c r="AG102" s="217" t="s">
        <v>282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5">
      <c r="A103" s="245">
        <v>69</v>
      </c>
      <c r="B103" s="246" t="s">
        <v>287</v>
      </c>
      <c r="C103" s="258" t="s">
        <v>288</v>
      </c>
      <c r="D103" s="247" t="s">
        <v>280</v>
      </c>
      <c r="E103" s="248">
        <v>1</v>
      </c>
      <c r="F103" s="249"/>
      <c r="G103" s="250">
        <f>ROUND(E103*F103,2)</f>
        <v>0</v>
      </c>
      <c r="H103" s="249"/>
      <c r="I103" s="250">
        <f>ROUND(E103*H103,2)</f>
        <v>0</v>
      </c>
      <c r="J103" s="249"/>
      <c r="K103" s="250">
        <f>ROUND(E103*J103,2)</f>
        <v>0</v>
      </c>
      <c r="L103" s="250">
        <v>21</v>
      </c>
      <c r="M103" s="250">
        <f>G103*(1+L103/100)</f>
        <v>0</v>
      </c>
      <c r="N103" s="250">
        <v>0</v>
      </c>
      <c r="O103" s="250">
        <f>ROUND(E103*N103,2)</f>
        <v>0</v>
      </c>
      <c r="P103" s="250">
        <v>0</v>
      </c>
      <c r="Q103" s="250">
        <f>ROUND(E103*P103,2)</f>
        <v>0</v>
      </c>
      <c r="R103" s="250"/>
      <c r="S103" s="250" t="s">
        <v>114</v>
      </c>
      <c r="T103" s="251" t="s">
        <v>156</v>
      </c>
      <c r="U103" s="228">
        <v>0</v>
      </c>
      <c r="V103" s="228">
        <f>ROUND(E103*U103,2)</f>
        <v>0</v>
      </c>
      <c r="W103" s="228"/>
      <c r="X103" s="228" t="s">
        <v>281</v>
      </c>
      <c r="Y103" s="217"/>
      <c r="Z103" s="217"/>
      <c r="AA103" s="217"/>
      <c r="AB103" s="217"/>
      <c r="AC103" s="217"/>
      <c r="AD103" s="217"/>
      <c r="AE103" s="217"/>
      <c r="AF103" s="217"/>
      <c r="AG103" s="217" t="s">
        <v>289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x14ac:dyDescent="0.25">
      <c r="A104" s="231" t="s">
        <v>108</v>
      </c>
      <c r="B104" s="232" t="s">
        <v>81</v>
      </c>
      <c r="C104" s="255" t="s">
        <v>28</v>
      </c>
      <c r="D104" s="233"/>
      <c r="E104" s="234"/>
      <c r="F104" s="235"/>
      <c r="G104" s="235">
        <f>SUMIF(AG105:AG106,"&lt;&gt;NOR",G105:G106)</f>
        <v>0</v>
      </c>
      <c r="H104" s="235"/>
      <c r="I104" s="235">
        <f>SUM(I105:I106)</f>
        <v>0</v>
      </c>
      <c r="J104" s="235"/>
      <c r="K104" s="235">
        <f>SUM(K105:K106)</f>
        <v>0</v>
      </c>
      <c r="L104" s="235"/>
      <c r="M104" s="235">
        <f>SUM(M105:M106)</f>
        <v>0</v>
      </c>
      <c r="N104" s="235"/>
      <c r="O104" s="235">
        <f>SUM(O105:O106)</f>
        <v>0</v>
      </c>
      <c r="P104" s="235"/>
      <c r="Q104" s="235">
        <f>SUM(Q105:Q106)</f>
        <v>0</v>
      </c>
      <c r="R104" s="235"/>
      <c r="S104" s="235"/>
      <c r="T104" s="236"/>
      <c r="U104" s="230"/>
      <c r="V104" s="230">
        <f>SUM(V105:V106)</f>
        <v>0</v>
      </c>
      <c r="W104" s="230"/>
      <c r="X104" s="230"/>
      <c r="AG104" t="s">
        <v>109</v>
      </c>
    </row>
    <row r="105" spans="1:60" outlineLevel="1" x14ac:dyDescent="0.25">
      <c r="A105" s="245">
        <v>70</v>
      </c>
      <c r="B105" s="246" t="s">
        <v>290</v>
      </c>
      <c r="C105" s="258" t="s">
        <v>291</v>
      </c>
      <c r="D105" s="247" t="s">
        <v>280</v>
      </c>
      <c r="E105" s="248">
        <v>1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21</v>
      </c>
      <c r="M105" s="250">
        <f>G105*(1+L105/100)</f>
        <v>0</v>
      </c>
      <c r="N105" s="250">
        <v>0</v>
      </c>
      <c r="O105" s="250">
        <f>ROUND(E105*N105,2)</f>
        <v>0</v>
      </c>
      <c r="P105" s="250">
        <v>0</v>
      </c>
      <c r="Q105" s="250">
        <f>ROUND(E105*P105,2)</f>
        <v>0</v>
      </c>
      <c r="R105" s="250"/>
      <c r="S105" s="250" t="s">
        <v>114</v>
      </c>
      <c r="T105" s="251" t="s">
        <v>156</v>
      </c>
      <c r="U105" s="228">
        <v>0</v>
      </c>
      <c r="V105" s="228">
        <f>ROUND(E105*U105,2)</f>
        <v>0</v>
      </c>
      <c r="W105" s="228"/>
      <c r="X105" s="228" t="s">
        <v>281</v>
      </c>
      <c r="Y105" s="217"/>
      <c r="Z105" s="217"/>
      <c r="AA105" s="217"/>
      <c r="AB105" s="217"/>
      <c r="AC105" s="217"/>
      <c r="AD105" s="217"/>
      <c r="AE105" s="217"/>
      <c r="AF105" s="217"/>
      <c r="AG105" s="217" t="s">
        <v>292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37">
        <v>71</v>
      </c>
      <c r="B106" s="238" t="s">
        <v>293</v>
      </c>
      <c r="C106" s="256" t="s">
        <v>294</v>
      </c>
      <c r="D106" s="239" t="s">
        <v>280</v>
      </c>
      <c r="E106" s="240">
        <v>1</v>
      </c>
      <c r="F106" s="241"/>
      <c r="G106" s="242">
        <f>ROUND(E106*F106,2)</f>
        <v>0</v>
      </c>
      <c r="H106" s="241"/>
      <c r="I106" s="242">
        <f>ROUND(E106*H106,2)</f>
        <v>0</v>
      </c>
      <c r="J106" s="241"/>
      <c r="K106" s="242">
        <f>ROUND(E106*J106,2)</f>
        <v>0</v>
      </c>
      <c r="L106" s="242">
        <v>21</v>
      </c>
      <c r="M106" s="242">
        <f>G106*(1+L106/100)</f>
        <v>0</v>
      </c>
      <c r="N106" s="242">
        <v>0</v>
      </c>
      <c r="O106" s="242">
        <f>ROUND(E106*N106,2)</f>
        <v>0</v>
      </c>
      <c r="P106" s="242">
        <v>0</v>
      </c>
      <c r="Q106" s="242">
        <f>ROUND(E106*P106,2)</f>
        <v>0</v>
      </c>
      <c r="R106" s="242"/>
      <c r="S106" s="242" t="s">
        <v>114</v>
      </c>
      <c r="T106" s="243" t="s">
        <v>156</v>
      </c>
      <c r="U106" s="228">
        <v>0</v>
      </c>
      <c r="V106" s="228">
        <f>ROUND(E106*U106,2)</f>
        <v>0</v>
      </c>
      <c r="W106" s="228"/>
      <c r="X106" s="228" t="s">
        <v>281</v>
      </c>
      <c r="Y106" s="217"/>
      <c r="Z106" s="217"/>
      <c r="AA106" s="217"/>
      <c r="AB106" s="217"/>
      <c r="AC106" s="217"/>
      <c r="AD106" s="217"/>
      <c r="AE106" s="217"/>
      <c r="AF106" s="217"/>
      <c r="AG106" s="217" t="s">
        <v>282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x14ac:dyDescent="0.25">
      <c r="A107" s="3"/>
      <c r="B107" s="4"/>
      <c r="C107" s="261"/>
      <c r="D107" s="6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AE107">
        <v>15</v>
      </c>
      <c r="AF107">
        <v>21</v>
      </c>
      <c r="AG107" t="s">
        <v>95</v>
      </c>
    </row>
    <row r="108" spans="1:60" x14ac:dyDescent="0.25">
      <c r="A108" s="220"/>
      <c r="B108" s="221" t="s">
        <v>29</v>
      </c>
      <c r="C108" s="262"/>
      <c r="D108" s="222"/>
      <c r="E108" s="223"/>
      <c r="F108" s="223"/>
      <c r="G108" s="254">
        <f>G8+G14+G38+G43+G50+G83+G89+G92+G99+G104</f>
        <v>0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AE108">
        <f>SUMIF(L7:L106,AE107,G7:G106)</f>
        <v>0</v>
      </c>
      <c r="AF108">
        <f>SUMIF(L7:L106,AF107,G7:G106)</f>
        <v>0</v>
      </c>
      <c r="AG108" t="s">
        <v>295</v>
      </c>
    </row>
    <row r="109" spans="1:60" x14ac:dyDescent="0.25">
      <c r="C109" s="263"/>
      <c r="D109" s="10"/>
      <c r="AG109" t="s">
        <v>296</v>
      </c>
    </row>
    <row r="110" spans="1:60" x14ac:dyDescent="0.25">
      <c r="D110" s="10"/>
    </row>
    <row r="111" spans="1:60" x14ac:dyDescent="0.25">
      <c r="D111" s="10"/>
    </row>
    <row r="112" spans="1:60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QtEK47uK1i+Tg3WJBPXS+PvJ0GjX6a/81zoJwYtbmHHKX7GJXt2HmUzs8maWh+aX3BvRCgRYcp73ECEFOOL9fQ==" saltValue="Khe9F0FoYCC8hoHevpsTAg==" spinCount="100000" sheet="1"/>
  <mergeCells count="20">
    <mergeCell ref="C82:G82"/>
    <mergeCell ref="C88:G88"/>
    <mergeCell ref="C52:G52"/>
    <mergeCell ref="C54:G54"/>
    <mergeCell ref="C56:G56"/>
    <mergeCell ref="C58:G58"/>
    <mergeCell ref="C62:G62"/>
    <mergeCell ref="C64:G64"/>
    <mergeCell ref="C26:G26"/>
    <mergeCell ref="C29:G29"/>
    <mergeCell ref="C31:G31"/>
    <mergeCell ref="C37:G37"/>
    <mergeCell ref="C42:G42"/>
    <mergeCell ref="C49:G4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2021-05-24T11:05:32Z</dcterms:modified>
</cp:coreProperties>
</file>